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workbookProtection lockStructure="1"/>
  <bookViews>
    <workbookView xWindow="0" yWindow="0" windowWidth="20490" windowHeight="7755"/>
  </bookViews>
  <sheets>
    <sheet name="раздел 1" sheetId="1" r:id="rId1"/>
    <sheet name="раздел 2" sheetId="2" r:id="rId2"/>
    <sheet name="Приложение 1" sheetId="3" r:id="rId3"/>
    <sheet name="МЗ п.1" sheetId="7" r:id="rId4"/>
    <sheet name="МЗ п.1.2-6" sheetId="4" r:id="rId5"/>
    <sheet name="ВД п.1" sheetId="8" r:id="rId6"/>
    <sheet name="ВД п.1.2-6" sheetId="5" r:id="rId7"/>
    <sheet name="ИЦ п.1" sheetId="9" r:id="rId8"/>
    <sheet name="ИЦ п.1.2-6" sheetId="6" r:id="rId9"/>
    <sheet name="Контрольный лист" sheetId="10" r:id="rId10"/>
    <sheet name="Суммы" sheetId="11" r:id="rId11"/>
  </sheets>
  <definedNames>
    <definedName name="_xlnm.Print_Area" localSheetId="1">'раздел 2'!$A$1:$M$32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4" l="1"/>
  <c r="M16" i="9" l="1"/>
  <c r="J177" i="4" l="1"/>
  <c r="I162" i="4" l="1"/>
  <c r="H162" i="4"/>
  <c r="H161" i="4"/>
  <c r="H137" i="4"/>
  <c r="H164" i="4" l="1"/>
  <c r="E24" i="7" l="1"/>
  <c r="E25" i="7"/>
  <c r="E26" i="7"/>
  <c r="E27" i="7"/>
  <c r="L27" i="7" s="1"/>
  <c r="L24" i="7"/>
  <c r="L26" i="7" l="1"/>
  <c r="L25" i="7"/>
  <c r="K217" i="5" l="1"/>
  <c r="K257" i="5"/>
  <c r="H217" i="5" l="1"/>
  <c r="K281" i="5" l="1"/>
  <c r="J281" i="5"/>
  <c r="I281" i="5"/>
  <c r="H281" i="5"/>
  <c r="J228" i="5"/>
  <c r="I228" i="5"/>
  <c r="H228" i="5"/>
  <c r="K184" i="3" l="1"/>
  <c r="K175" i="3"/>
  <c r="K162" i="3"/>
  <c r="K153" i="3"/>
  <c r="K144" i="3"/>
  <c r="K131" i="3"/>
  <c r="K121" i="3"/>
  <c r="K111" i="3"/>
  <c r="K78" i="3"/>
  <c r="K67" i="3"/>
  <c r="K38" i="1" s="1"/>
  <c r="K56" i="3"/>
  <c r="K47" i="3"/>
  <c r="K36" i="3"/>
  <c r="J20" i="3"/>
  <c r="K20" i="3"/>
  <c r="K18" i="3"/>
  <c r="K22" i="3" l="1"/>
  <c r="K33" i="1" s="1"/>
  <c r="K79" i="1"/>
  <c r="K75" i="1"/>
  <c r="K69" i="1"/>
  <c r="K68" i="1" s="1"/>
  <c r="K67" i="1"/>
  <c r="K66" i="1"/>
  <c r="K65" i="1"/>
  <c r="K62" i="1"/>
  <c r="K61" i="1"/>
  <c r="K60" i="1" s="1"/>
  <c r="K58" i="1"/>
  <c r="K57" i="1"/>
  <c r="K56" i="1"/>
  <c r="K55" i="1"/>
  <c r="K51" i="1"/>
  <c r="K50" i="1" s="1"/>
  <c r="K49" i="1"/>
  <c r="K47" i="1"/>
  <c r="K44" i="1"/>
  <c r="K43" i="1"/>
  <c r="K42" i="1"/>
  <c r="K41" i="1"/>
  <c r="K37" i="1"/>
  <c r="K36" i="1"/>
  <c r="K35" i="1"/>
  <c r="K114" i="6"/>
  <c r="K126" i="6"/>
  <c r="K162" i="6"/>
  <c r="K181" i="6"/>
  <c r="K192" i="6"/>
  <c r="K245" i="6"/>
  <c r="K286" i="6"/>
  <c r="K298" i="6"/>
  <c r="K330" i="5"/>
  <c r="K269" i="5"/>
  <c r="K188" i="5"/>
  <c r="K152" i="5"/>
  <c r="K140" i="5"/>
  <c r="K152" i="4"/>
  <c r="K177" i="4"/>
  <c r="K73" i="1" s="1"/>
  <c r="H177" i="4"/>
  <c r="I188" i="4"/>
  <c r="K188" i="4"/>
  <c r="J188" i="4"/>
  <c r="K259" i="4"/>
  <c r="K307" i="4"/>
  <c r="L12" i="2" l="1"/>
  <c r="K74" i="1"/>
  <c r="K71" i="1"/>
  <c r="L13" i="2"/>
  <c r="L18" i="2"/>
  <c r="K72" i="1"/>
  <c r="K64" i="1"/>
  <c r="K34" i="1"/>
  <c r="K59" i="1"/>
  <c r="K54" i="1"/>
  <c r="K46" i="1"/>
  <c r="K39" i="1"/>
  <c r="J65" i="6"/>
  <c r="I65" i="6"/>
  <c r="H65" i="6"/>
  <c r="K32" i="1" l="1"/>
  <c r="K70" i="1"/>
  <c r="L8" i="2" s="1"/>
  <c r="L11" i="2" s="1"/>
  <c r="L20" i="2" s="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4" i="11"/>
  <c r="B23" i="11"/>
  <c r="B22" i="11"/>
  <c r="B21" i="11"/>
  <c r="B20" i="11"/>
  <c r="B19" i="11"/>
  <c r="B18" i="11"/>
  <c r="B17" i="11"/>
  <c r="B16" i="11"/>
  <c r="B15" i="11"/>
  <c r="B14" i="11"/>
  <c r="B12" i="11"/>
  <c r="B11" i="11"/>
  <c r="B10" i="11"/>
  <c r="B9" i="11"/>
  <c r="B8" i="11"/>
  <c r="B7" i="11"/>
  <c r="B6" i="11"/>
  <c r="B5" i="11"/>
  <c r="B4" i="11"/>
  <c r="B3" i="11"/>
  <c r="B2" i="11"/>
  <c r="N35" i="10"/>
  <c r="M35" i="10"/>
  <c r="L35" i="10"/>
  <c r="K35" i="10"/>
  <c r="J35" i="10"/>
  <c r="I35" i="10"/>
  <c r="H35" i="10"/>
  <c r="G35" i="10"/>
  <c r="F35" i="10"/>
  <c r="E35" i="10"/>
  <c r="D35" i="10"/>
  <c r="C35" i="10"/>
  <c r="J309" i="6"/>
  <c r="I309" i="6"/>
  <c r="H309" i="6"/>
  <c r="J298" i="6"/>
  <c r="I298" i="6"/>
  <c r="H298" i="6"/>
  <c r="J286" i="6"/>
  <c r="I286" i="6"/>
  <c r="H286" i="6"/>
  <c r="H274" i="6"/>
  <c r="J245" i="6"/>
  <c r="I245" i="6"/>
  <c r="H245" i="6"/>
  <c r="H233" i="6"/>
  <c r="H221" i="6"/>
  <c r="J192" i="6"/>
  <c r="I192" i="6"/>
  <c r="H192" i="6"/>
  <c r="J181" i="6"/>
  <c r="I181" i="6"/>
  <c r="H181" i="6"/>
  <c r="J162" i="6"/>
  <c r="I162" i="6"/>
  <c r="H162" i="6"/>
  <c r="H151" i="6"/>
  <c r="H141" i="6"/>
  <c r="H126" i="6"/>
  <c r="J114" i="6"/>
  <c r="I114" i="6"/>
  <c r="H114" i="6"/>
  <c r="J99" i="6"/>
  <c r="I99" i="6"/>
  <c r="H99" i="6"/>
  <c r="J88" i="6"/>
  <c r="I88" i="6"/>
  <c r="H88" i="6"/>
  <c r="J76" i="6"/>
  <c r="I76" i="6"/>
  <c r="H76" i="6"/>
  <c r="J56" i="6"/>
  <c r="I56" i="6"/>
  <c r="H56" i="6"/>
  <c r="J21" i="6"/>
  <c r="I21" i="6"/>
  <c r="H21" i="6"/>
  <c r="J10" i="6"/>
  <c r="I10" i="6"/>
  <c r="H10" i="6"/>
  <c r="M20" i="9"/>
  <c r="G37" i="6" s="1"/>
  <c r="H37" i="6" s="1"/>
  <c r="J341" i="5"/>
  <c r="I341" i="5"/>
  <c r="H341" i="5"/>
  <c r="J330" i="5"/>
  <c r="I330" i="5"/>
  <c r="H330" i="5"/>
  <c r="H318" i="5"/>
  <c r="J269" i="5"/>
  <c r="I269" i="5"/>
  <c r="H269" i="5"/>
  <c r="H257" i="5"/>
  <c r="J188" i="5"/>
  <c r="I188" i="5"/>
  <c r="H188" i="5"/>
  <c r="H177" i="5"/>
  <c r="H167" i="5"/>
  <c r="H152" i="5"/>
  <c r="H140" i="5"/>
  <c r="J125" i="5"/>
  <c r="J57" i="1" s="1"/>
  <c r="I125" i="5"/>
  <c r="H125" i="5"/>
  <c r="J114" i="5"/>
  <c r="I114" i="5"/>
  <c r="H114" i="5"/>
  <c r="J103" i="5"/>
  <c r="I103" i="5"/>
  <c r="H103" i="5"/>
  <c r="J94" i="5"/>
  <c r="I94" i="5"/>
  <c r="H94" i="5"/>
  <c r="J85" i="5"/>
  <c r="I85" i="5"/>
  <c r="H85" i="5"/>
  <c r="J76" i="5"/>
  <c r="J65" i="1" s="1"/>
  <c r="I76" i="5"/>
  <c r="I65" i="1" s="1"/>
  <c r="H76" i="5"/>
  <c r="J65" i="5"/>
  <c r="I65" i="5"/>
  <c r="H65" i="5"/>
  <c r="J56" i="5"/>
  <c r="I56" i="5"/>
  <c r="H56" i="5"/>
  <c r="J21" i="5"/>
  <c r="I21" i="5"/>
  <c r="H21" i="5"/>
  <c r="J10" i="5"/>
  <c r="I10" i="5"/>
  <c r="H10" i="5"/>
  <c r="L20" i="8"/>
  <c r="G39" i="5" s="1"/>
  <c r="H39" i="5" s="1"/>
  <c r="H318" i="4"/>
  <c r="J307" i="4"/>
  <c r="I307" i="4"/>
  <c r="H307" i="4"/>
  <c r="H295" i="4"/>
  <c r="J259" i="4"/>
  <c r="K12" i="2" s="1"/>
  <c r="I259" i="4"/>
  <c r="H259" i="4"/>
  <c r="H247" i="4"/>
  <c r="H217" i="4"/>
  <c r="H188" i="4"/>
  <c r="H167" i="4"/>
  <c r="H152" i="4"/>
  <c r="H140" i="4"/>
  <c r="H125" i="4"/>
  <c r="H114" i="4"/>
  <c r="J103" i="4"/>
  <c r="I103" i="4"/>
  <c r="H103" i="4"/>
  <c r="J94" i="4"/>
  <c r="J67" i="1" s="1"/>
  <c r="I94" i="4"/>
  <c r="H94" i="4"/>
  <c r="H67" i="1" s="1"/>
  <c r="J85" i="4"/>
  <c r="I85" i="4"/>
  <c r="I66" i="1" s="1"/>
  <c r="H85" i="4"/>
  <c r="H76" i="4"/>
  <c r="H65" i="1" s="1"/>
  <c r="J65" i="4"/>
  <c r="I65" i="4"/>
  <c r="H65" i="4"/>
  <c r="J56" i="4"/>
  <c r="J62" i="1" s="1"/>
  <c r="I56" i="4"/>
  <c r="H56" i="4"/>
  <c r="H21" i="4"/>
  <c r="H10" i="4"/>
  <c r="L29" i="7"/>
  <c r="J184" i="3"/>
  <c r="J49" i="1" s="1"/>
  <c r="I184" i="3"/>
  <c r="H184" i="3"/>
  <c r="J175" i="3"/>
  <c r="I175" i="3"/>
  <c r="I47" i="1" s="1"/>
  <c r="H175" i="3"/>
  <c r="J162" i="3"/>
  <c r="I162" i="3"/>
  <c r="H162" i="3"/>
  <c r="J153" i="3"/>
  <c r="I153" i="3"/>
  <c r="H153" i="3"/>
  <c r="J144" i="3"/>
  <c r="I144" i="3"/>
  <c r="H144" i="3"/>
  <c r="J131" i="3"/>
  <c r="I131" i="3"/>
  <c r="I44" i="1" s="1"/>
  <c r="H131" i="3"/>
  <c r="H44" i="1" s="1"/>
  <c r="J121" i="3"/>
  <c r="J43" i="1" s="1"/>
  <c r="I121" i="3"/>
  <c r="H121" i="3"/>
  <c r="H43" i="1" s="1"/>
  <c r="J111" i="3"/>
  <c r="J41" i="1" s="1"/>
  <c r="I111" i="3"/>
  <c r="I41" i="1" s="1"/>
  <c r="H111" i="3"/>
  <c r="H41" i="1" s="1"/>
  <c r="J78" i="3"/>
  <c r="I78" i="3"/>
  <c r="H78" i="3"/>
  <c r="J67" i="3"/>
  <c r="I67" i="3"/>
  <c r="H67" i="3"/>
  <c r="J56" i="3"/>
  <c r="J37" i="1" s="1"/>
  <c r="I56" i="3"/>
  <c r="H56" i="3"/>
  <c r="J47" i="3"/>
  <c r="I47" i="3"/>
  <c r="H47" i="3"/>
  <c r="J36" i="3"/>
  <c r="I36" i="3"/>
  <c r="H36" i="3"/>
  <c r="H21" i="3"/>
  <c r="H20" i="3" s="1"/>
  <c r="I20" i="3"/>
  <c r="J18" i="3"/>
  <c r="J22" i="3" s="1"/>
  <c r="J33" i="1" s="1"/>
  <c r="I18" i="3"/>
  <c r="H18" i="3"/>
  <c r="G20" i="2"/>
  <c r="J12" i="2"/>
  <c r="I11" i="2"/>
  <c r="I20" i="2" s="1"/>
  <c r="I21" i="2" s="1"/>
  <c r="J79" i="1"/>
  <c r="I79" i="1"/>
  <c r="J75" i="1"/>
  <c r="I75" i="1"/>
  <c r="H75" i="1"/>
  <c r="J73" i="1"/>
  <c r="I73" i="1"/>
  <c r="H73" i="1"/>
  <c r="J58" i="1"/>
  <c r="I58" i="1"/>
  <c r="I57" i="1"/>
  <c r="H56" i="1"/>
  <c r="J55" i="1"/>
  <c r="I55" i="1"/>
  <c r="J51" i="1"/>
  <c r="J50" i="1" s="1"/>
  <c r="I51" i="1"/>
  <c r="I50" i="1" s="1"/>
  <c r="H51" i="1"/>
  <c r="H50" i="1" s="1"/>
  <c r="I49" i="1"/>
  <c r="H49" i="1"/>
  <c r="J47" i="1"/>
  <c r="H47" i="1"/>
  <c r="J44" i="1"/>
  <c r="I43" i="1"/>
  <c r="J42" i="1"/>
  <c r="I42" i="1"/>
  <c r="H42" i="1"/>
  <c r="I37" i="1"/>
  <c r="H37" i="1"/>
  <c r="J36" i="1"/>
  <c r="I36" i="1"/>
  <c r="H36" i="1"/>
  <c r="J35" i="1"/>
  <c r="I35" i="1"/>
  <c r="H35" i="1"/>
  <c r="H30" i="1"/>
  <c r="I71" i="1" l="1"/>
  <c r="J18" i="2"/>
  <c r="K18" i="2"/>
  <c r="J46" i="1"/>
  <c r="H22" i="3"/>
  <c r="H33" i="1" s="1"/>
  <c r="J38" i="1"/>
  <c r="I22" i="3"/>
  <c r="I33" i="1" s="1"/>
  <c r="J66" i="1"/>
  <c r="J69" i="1"/>
  <c r="J68" i="1" s="1"/>
  <c r="H61" i="1"/>
  <c r="H60" i="1" s="1"/>
  <c r="I74" i="1"/>
  <c r="I61" i="1"/>
  <c r="I60" i="1" s="1"/>
  <c r="K53" i="1"/>
  <c r="I38" i="1"/>
  <c r="I62" i="1"/>
  <c r="J61" i="1"/>
  <c r="J60" i="1" s="1"/>
  <c r="J59" i="1" s="1"/>
  <c r="H66" i="1"/>
  <c r="H64" i="1" s="1"/>
  <c r="I67" i="1"/>
  <c r="I64" i="1" s="1"/>
  <c r="H57" i="1"/>
  <c r="G32" i="6"/>
  <c r="H32" i="6" s="1"/>
  <c r="J74" i="1"/>
  <c r="H71" i="1"/>
  <c r="G42" i="6"/>
  <c r="H42" i="6" s="1"/>
  <c r="G39" i="6"/>
  <c r="H39" i="6" s="1"/>
  <c r="K13" i="2"/>
  <c r="J13" i="2"/>
  <c r="H69" i="1"/>
  <c r="H68" i="1" s="1"/>
  <c r="I56" i="1"/>
  <c r="I54" i="1" s="1"/>
  <c r="J71" i="1"/>
  <c r="G37" i="5"/>
  <c r="H37" i="5" s="1"/>
  <c r="G42" i="5"/>
  <c r="H42" i="5" s="1"/>
  <c r="G39" i="4"/>
  <c r="H39" i="4" s="1"/>
  <c r="J56" i="1"/>
  <c r="J54" i="1" s="1"/>
  <c r="H62" i="1"/>
  <c r="H59" i="1" s="1"/>
  <c r="I69" i="1"/>
  <c r="I68" i="1" s="1"/>
  <c r="H74" i="1"/>
  <c r="J64" i="1"/>
  <c r="D14" i="11"/>
  <c r="G32" i="5"/>
  <c r="H32" i="5" s="1"/>
  <c r="H72" i="1"/>
  <c r="D2" i="11"/>
  <c r="G37" i="4"/>
  <c r="H37" i="4" s="1"/>
  <c r="G42" i="4"/>
  <c r="H42" i="4" s="1"/>
  <c r="H55" i="1"/>
  <c r="G32" i="4"/>
  <c r="H32" i="4" s="1"/>
  <c r="H43" i="4" s="1"/>
  <c r="H38" i="1"/>
  <c r="I39" i="1"/>
  <c r="H34" i="1"/>
  <c r="H46" i="1"/>
  <c r="J39" i="1"/>
  <c r="I46" i="1"/>
  <c r="I34" i="1"/>
  <c r="J34" i="1"/>
  <c r="H39" i="1"/>
  <c r="I72" i="1"/>
  <c r="I70" i="1" s="1"/>
  <c r="J8" i="2" s="1"/>
  <c r="J11" i="2" s="1"/>
  <c r="J20" i="2" s="1"/>
  <c r="J22" i="2" s="1"/>
  <c r="J72" i="1"/>
  <c r="D26" i="11"/>
  <c r="I59" i="1" l="1"/>
  <c r="I53" i="1" s="1"/>
  <c r="H43" i="6"/>
  <c r="J70" i="1"/>
  <c r="K8" i="2" s="1"/>
  <c r="K11" i="2" s="1"/>
  <c r="K20" i="2" s="1"/>
  <c r="K23" i="2" s="1"/>
  <c r="H70" i="1"/>
  <c r="H32" i="1"/>
  <c r="J32" i="1"/>
  <c r="I32" i="1"/>
  <c r="J53" i="1" l="1"/>
  <c r="H58" i="1"/>
  <c r="H54" i="1" s="1"/>
  <c r="H53" i="1" s="1"/>
  <c r="I8" i="2"/>
</calcChain>
</file>

<file path=xl/sharedStrings.xml><?xml version="1.0" encoding="utf-8"?>
<sst xmlns="http://schemas.openxmlformats.org/spreadsheetml/2006/main" count="2826" uniqueCount="479">
  <si>
    <t>1</t>
  </si>
  <si>
    <t>2</t>
  </si>
  <si>
    <t>3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</si>
  <si>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</si>
  <si>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</si>
  <si>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</si>
  <si>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</si>
  <si>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</si>
  <si>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</si>
  <si>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</si>
  <si>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</si>
  <si>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</si>
  <si>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</si>
  <si>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</si>
  <si>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</si>
  <si>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</si>
  <si>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</si>
  <si>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</si>
  <si>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</si>
  <si>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</si>
  <si>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</si>
  <si>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</si>
  <si>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оказания платных услуг, выполнения работ</t>
  </si>
  <si>
    <t>1230</t>
  </si>
  <si>
    <t xml:space="preserve">             доходы  от возмещения расходов, связанных с эксплуатацией имущества находящегося  в  оперативном управлении</t>
  </si>
  <si>
    <t>1240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</si>
  <si>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</si>
  <si>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</si>
  <si>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</si>
  <si>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</si>
  <si>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</si>
  <si>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</si>
  <si>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</t>
  </si>
  <si>
    <t>субсидии на иные цели</t>
  </si>
  <si>
    <t>1410</t>
  </si>
  <si>
    <t>1420</t>
  </si>
  <si>
    <t>1430</t>
  </si>
  <si>
    <t>гранты</t>
  </si>
  <si>
    <t>1440</t>
  </si>
  <si>
    <t xml:space="preserve">     прочие доходы, всего</t>
  </si>
  <si>
    <t>1500</t>
  </si>
  <si>
    <t>180</t>
  </si>
  <si>
    <t>доходы от операций с активами, всего</t>
  </si>
  <si>
    <t>1900</t>
  </si>
  <si>
    <t>400</t>
  </si>
  <si>
    <t>доходы от реализации основных средств</t>
  </si>
  <si>
    <t>1910</t>
  </si>
  <si>
    <t xml:space="preserve">         доходы от реализации материальных запасов</t>
  </si>
  <si>
    <t>1920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</si>
  <si>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</si>
  <si>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</si>
  <si>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</si>
  <si>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</si>
  <si>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</si>
  <si>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</si>
  <si>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</si>
  <si>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</si>
  <si>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</si>
  <si>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</si>
  <si>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</si>
  <si>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</si>
  <si>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</si>
  <si>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</si>
  <si>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</si>
  <si>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</si>
  <si>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</si>
  <si>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</si>
  <si>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</si>
  <si>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</si>
  <si>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</si>
  <si>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</si>
  <si>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</si>
  <si>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</si>
  <si>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</si>
  <si>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</si>
  <si>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</si>
  <si>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 xml:space="preserve">     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</si>
  <si>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</si>
  <si>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</si>
  <si>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</si>
  <si>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</si>
  <si>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</si>
  <si>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</si>
  <si>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</si>
  <si>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</si>
  <si>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</si>
  <si>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</si>
  <si>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</si>
  <si>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</si>
  <si>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</si>
  <si>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</si>
  <si>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</si>
  <si>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</si>
  <si>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</si>
  <si>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</si>
  <si>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</si>
  <si>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</si>
  <si>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</si>
  <si>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</si>
  <si>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</si>
  <si>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</si>
  <si>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</si>
  <si>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</si>
  <si>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</si>
  <si>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       закупку энергетических ресурсов</t>
  </si>
  <si>
    <t>2650</t>
  </si>
  <si>
    <t>247</t>
  </si>
  <si>
    <t xml:space="preserve">          закупку товаров, работ, услуг в пользу граждан в целях их социального  обеспечения</t>
  </si>
  <si>
    <t>2660</t>
  </si>
  <si>
    <t>323</t>
  </si>
  <si>
    <t xml:space="preserve">Выплаты, уменьшающие доход, всего </t>
  </si>
  <si>
    <t>3000</t>
  </si>
  <si>
    <t>100</t>
  </si>
  <si>
    <t xml:space="preserve">в том числе:
налог на прибыль </t>
  </si>
  <si>
    <t>3010</t>
  </si>
  <si>
    <t>налог на добавленную стоимость</t>
  </si>
  <si>
    <t>3020</t>
  </si>
  <si>
    <t xml:space="preserve">прочие налоги, уменьшающие доход 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</si>
  <si>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</si>
  <si>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</si>
  <si>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</si>
  <si>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</si>
  <si>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</si>
  <si>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</si>
  <si>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4</t>
  </si>
  <si>
    <t>4.1</t>
  </si>
  <si>
    <t xml:space="preserve">Выплаты на закупку товаров, работ, услуг, всего </t>
  </si>
  <si>
    <t>26000</t>
  </si>
  <si>
    <t>1.1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</si>
  <si>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</si>
  <si>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</si>
  <si>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1.1.1</t>
  </si>
  <si>
    <t xml:space="preserve">   в том числе: в рамках национальных проектов</t>
  </si>
  <si>
    <t>26310.1</t>
  </si>
  <si>
    <t>1.2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</si>
  <si>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</si>
  <si>
    <t>26400</t>
  </si>
  <si>
    <t>1.2.1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</si>
  <si>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</si>
  <si>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</si>
  <si>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1.4.2</t>
  </si>
  <si>
    <t>за счет субсидий на иные цели</t>
  </si>
  <si>
    <t>26420</t>
  </si>
  <si>
    <t>1.4.2.1</t>
  </si>
  <si>
    <t>26421.1</t>
  </si>
  <si>
    <t>1.4.3</t>
  </si>
  <si>
    <t xml:space="preserve">за счет субсидий, предоставляемых на осуществление капитальных вложений </t>
  </si>
  <si>
    <t>26430</t>
  </si>
  <si>
    <t>1.4.3.1</t>
  </si>
  <si>
    <t>26430.1</t>
  </si>
  <si>
    <t>1.4.5</t>
  </si>
  <si>
    <t>за счет прочих источников финансового обеспечения</t>
  </si>
  <si>
    <t>26450</t>
  </si>
  <si>
    <t>1.4.5.1</t>
  </si>
  <si>
    <t>26451.1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</si>
  <si>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</si>
  <si>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</si>
  <si>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Наименование показателя</t>
  </si>
  <si>
    <t>Плата (тариф) арендной платы 
за единицу площади (объект)</t>
  </si>
  <si>
    <t>Планируемый объем предоставления имущества 
в аренду (в натуральных показателях)</t>
  </si>
  <si>
    <t>Срок, мес.</t>
  </si>
  <si>
    <t>Сумма, руб</t>
  </si>
  <si>
    <t>на первый год 
планового периода</t>
  </si>
  <si>
    <t>на второй год 
планового периода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</si>
  <si>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</si>
  <si>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Недвижимое имущество, всего</t>
  </si>
  <si>
    <t>Здание по адресу:</t>
  </si>
  <si>
    <t>Движимое имущество, всего</t>
  </si>
  <si>
    <t>наименование объекта:</t>
  </si>
  <si>
    <t>Всего</t>
  </si>
  <si>
    <t>2. Расчет объема плановых поступлений от оказания услуг, работ, компенсации затрат учреждений</t>
  </si>
  <si>
    <t>Код дохода</t>
  </si>
  <si>
    <t xml:space="preserve">2.1.  Субсидии на финансовое обеспечение выполнения муниципального задания </t>
  </si>
  <si>
    <t>Плата (тариф) за единицу услуги (работы)</t>
  </si>
  <si>
    <t>Планируемый объем оказания услуг 
(выполнения работ)</t>
  </si>
  <si>
    <t>2.2.  Доходы от оказания услуг, выполнения работ, реализации готовой продукции, иной  приносящей доход деятельности</t>
  </si>
  <si>
    <t>2.3.  Доходы, поступающие в порядке возмещения расходов, понесенных в связи с эксплуатацией имущества, находящегося в оперативном управлении  бюджетных  учреждений</t>
  </si>
  <si>
    <t>Плата (тариф) за единицу (объект)</t>
  </si>
  <si>
    <t>Планируемый объем объектов, 
предоставляемых в пользование</t>
  </si>
  <si>
    <t>2.4.  Возмещение расходов по решению судов (возмещение судебных издержек)</t>
  </si>
  <si>
    <t>3.   Расчет объема поступлений по штрафам, пеням, неустойкам, возмещениям ущерба</t>
  </si>
  <si>
    <t>4.   Расчет объема поступлений от прочих доходов текущего характера</t>
  </si>
  <si>
    <t>4.1.  Доходы, получаемые муниципальными учреждениями от субсидии на иные цели</t>
  </si>
  <si>
    <t>4.2. Доходы поступающие от благотоворительных взносов и пожертвований</t>
  </si>
  <si>
    <t xml:space="preserve">4.3. Доходы поступающие от грантов </t>
  </si>
  <si>
    <t>5. Расчет объема поступлений от прочих доходов текущего характера</t>
  </si>
  <si>
    <t>5.1.  Доходы, получаемые муниципальными учреждениями от субсидии на осуществление капитальных вложений</t>
  </si>
  <si>
    <t>5.2. Поступления капитального характера от иных резидентов</t>
  </si>
  <si>
    <t>6. Расчет объема поступлений от операций с нефинансовыми активами</t>
  </si>
  <si>
    <t>6.1.  Доходы, получаемые от реализации основных средств</t>
  </si>
  <si>
    <t>6.2.  Доходы, получаемые от реализации материальных запасов</t>
  </si>
  <si>
    <t>Административный персонал</t>
  </si>
  <si>
    <t>Педагогический персонал</t>
  </si>
  <si>
    <t>Учебно-вспомогательный персонал</t>
  </si>
  <si>
    <t xml:space="preserve">МОП </t>
  </si>
  <si>
    <t>Стимулирующий фонд</t>
  </si>
  <si>
    <t xml:space="preserve">Итого: </t>
  </si>
  <si>
    <t>1.2. Расчеты (обоснования) выплат персоналу при направлении в служебные командировки</t>
  </si>
  <si>
    <t>Вид расхода</t>
  </si>
  <si>
    <t xml:space="preserve">   112</t>
  </si>
  <si>
    <t>Очередной финансовый год</t>
  </si>
  <si>
    <t>N 
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</si>
  <si>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</si>
  <si>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</si>
  <si>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</si>
  <si>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</si>
  <si>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</t>
  </si>
  <si>
    <t>1.3. Расчеты (обоснования) выплат персоналу по уходу за ребенком</t>
  </si>
  <si>
    <t xml:space="preserve">    112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</si>
  <si>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</si>
  <si>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</si>
  <si>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</si>
  <si>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</si>
  <si>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 xml:space="preserve">    119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</si>
  <si>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</si>
  <si>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</si>
  <si>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</si>
  <si>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</si>
  <si>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</si>
  <si>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</si>
  <si>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</si>
  <si>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</si>
  <si>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</si>
  <si>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</si>
  <si>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</si>
  <si>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</si>
  <si>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</si>
  <si>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</si>
  <si>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</si>
  <si>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</si>
  <si>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2.5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</si>
  <si>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</si>
  <si>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</si>
  <si>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</si>
  <si>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</si>
  <si>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</si>
  <si>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Сумма выплат, руб.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</si>
  <si>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</si>
  <si>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</si>
  <si>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</si>
  <si>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</si>
  <si>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</si>
  <si>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</si>
  <si>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</si>
  <si>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</si>
  <si>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</si>
  <si>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</si>
  <si>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</si>
  <si>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Кредиторская задолженность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</si>
  <si>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</si>
  <si>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</si>
  <si>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</si>
  <si>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</si>
  <si>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</si>
  <si>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</si>
  <si>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</si>
  <si>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Электроэнергия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</si>
  <si>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</si>
  <si>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</si>
  <si>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</si>
  <si>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</si>
  <si>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</si>
  <si>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</si>
  <si>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</si>
  <si>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9</t>
  </si>
  <si>
    <t>6.6. Расчет (обоснование) расходов на оплату прочих работ, услуг</t>
  </si>
  <si>
    <t>Количество договоров</t>
  </si>
  <si>
    <t>Стоимость услуги, 
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</si>
  <si>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</si>
  <si>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</si>
  <si>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
руб.</t>
  </si>
  <si>
    <t xml:space="preserve">6.8. Расчет (обоснование) прочих расходов 
</t>
  </si>
  <si>
    <t>Сумма выплат, 
руб.</t>
  </si>
  <si>
    <t>1-ый плановый период</t>
  </si>
  <si>
    <t>2-ой плановый период</t>
  </si>
  <si>
    <t>Код строки</t>
  </si>
  <si>
    <t xml:space="preserve">Код по бюджетной классификации Российской Федерации </t>
  </si>
  <si>
    <t>Сумма</t>
  </si>
  <si>
    <t>за пределами планового периода</t>
  </si>
  <si>
    <t>на 2023 г.</t>
  </si>
  <si>
    <t>Раздел 1. Поступления и выплаты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</si>
  <si>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</si>
  <si>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</si>
  <si>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</si>
  <si>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</si>
  <si>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</si>
  <si>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</si>
  <si>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руб.</t>
  </si>
  <si>
    <t>Учреждение</t>
  </si>
  <si>
    <t xml:space="preserve">Орган осуществляющий </t>
  </si>
  <si>
    <t>функции и полномочия учреждения</t>
  </si>
  <si>
    <t xml:space="preserve">План финансово-хозяйственной деятельности </t>
  </si>
  <si>
    <t>(подпись)</t>
  </si>
  <si>
    <t>(расшифровка подписи)</t>
  </si>
  <si>
    <t>(наименование учреждения)</t>
  </si>
  <si>
    <t>(наименование должности уполномоченного лица)</t>
  </si>
  <si>
    <t>Директор</t>
  </si>
  <si>
    <t>Утверждаю</t>
  </si>
  <si>
    <t>№
п/п</t>
  </si>
  <si>
    <t>Коды строк</t>
  </si>
  <si>
    <t>Год
начала закупки</t>
  </si>
  <si>
    <t>Код бюджетной классификации Россиийской Федерации</t>
  </si>
  <si>
    <t>(текущий финансовый год)</t>
  </si>
  <si>
    <t>(первый год планового периода)</t>
  </si>
  <si>
    <t>(второгой год планового перионад)</t>
  </si>
  <si>
    <t xml:space="preserve">Раздел 2. Сведения по выплатам на закупки товаров, работ, услуг </t>
  </si>
  <si>
    <t xml:space="preserve">    в том числе по году начала закупки: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</si>
  <si>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</si>
  <si>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</si>
  <si>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</si>
  <si>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</si>
  <si>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</si>
  <si>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</si>
  <si>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на текущий финансовый год</t>
  </si>
  <si>
    <t>1. Расчет объема поступлений доходов от собственности</t>
  </si>
  <si>
    <t>x</t>
  </si>
  <si>
    <t>Руководитель</t>
  </si>
  <si>
    <t>(уполномоченное лицо)</t>
  </si>
  <si>
    <t>(расшифровка подписи )</t>
  </si>
  <si>
    <t>Полное наименование учреждения</t>
  </si>
  <si>
    <t>Приложение 1 к Плану финансово-хозяйственной деятельности</t>
  </si>
  <si>
    <t>(наименование учреждения )</t>
  </si>
  <si>
    <t>Должность, 
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</si>
  <si>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</si>
  <si>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</si>
  <si>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</si>
  <si>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</si>
  <si>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</si>
  <si>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</si>
  <si>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</si>
  <si>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</si>
  <si>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Количество выплат</t>
  </si>
  <si>
    <t>Фонд оплаты труда в год, руб</t>
  </si>
  <si>
    <t>обязательное социальное страхование от несчастных случаев
на производстве и профессиональных заболеваний по ставке                                     0,      %*</t>
  </si>
  <si>
    <t>обязательное социальное страхование от несчастных случаев на производстве и профессиональных заболеваний по ставке                          0,   %*</t>
  </si>
  <si>
    <t xml:space="preserve">    851</t>
  </si>
  <si>
    <t xml:space="preserve"> </t>
  </si>
  <si>
    <t>Стоимость работ (услуг), 
руб.</t>
  </si>
  <si>
    <t>КРКС</t>
  </si>
  <si>
    <t xml:space="preserve">Сумма 
исчисленного 
налога, подлежащего 
уплате, руб. 
</t>
  </si>
  <si>
    <t xml:space="preserve">Общая сумма выплат, руб. 
</t>
  </si>
  <si>
    <t>1.1. Расчеты (обоснования) расходов на оплату труда</t>
  </si>
  <si>
    <t xml:space="preserve">1. Расчеты (обоснования) выплат персоналу </t>
  </si>
  <si>
    <t>Источник финансирования</t>
  </si>
  <si>
    <t>Приложение 2 к Плану финансово-хозяйственной деятельности</t>
  </si>
  <si>
    <t>Фонд оплаты труда в год, руб.</t>
  </si>
  <si>
    <t xml:space="preserve">от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</si>
  <si>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</si>
  <si>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</si>
  <si>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</si>
  <si>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</si>
  <si>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</si>
  <si>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</si>
  <si>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</si>
  <si>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</si>
  <si>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</si>
  <si>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</si>
  <si>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Контрольные данные для проверки ПФХД</t>
  </si>
  <si>
    <t>№ Соглашения</t>
  </si>
  <si>
    <t>Дата соглашения</t>
  </si>
  <si>
    <t>Муниципальное задание</t>
  </si>
  <si>
    <t>Иные цели</t>
  </si>
  <si>
    <t>Внебюджетная деятельность</t>
  </si>
  <si>
    <t>Сумма изменения                                                   текущий год</t>
  </si>
  <si>
    <t>Итого:</t>
  </si>
  <si>
    <t>земельный налог</t>
  </si>
  <si>
    <t>налог на имущество</t>
  </si>
  <si>
    <t>Остаток на начало года</t>
  </si>
  <si>
    <t>110</t>
  </si>
  <si>
    <t>Сумма изменения                                                              2 плановый период</t>
  </si>
  <si>
    <t>МЗ</t>
  </si>
  <si>
    <t>ВД</t>
  </si>
  <si>
    <t>ИЦ</t>
  </si>
  <si>
    <t>Общая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</si>
  <si>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</si>
  <si>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Субсидия на финансовое обеспечение выполнения государственного (муниципального) задания</t>
  </si>
  <si>
    <t>Налог за загрязнение окружающей среды</t>
  </si>
  <si>
    <t>Субсидия на иные цели</t>
  </si>
  <si>
    <t>на 2024 г.</t>
  </si>
  <si>
    <t>благотворительные взносы и пожертвования</t>
  </si>
  <si>
    <t>Возврат прошлых лет</t>
  </si>
  <si>
    <t>130, 510</t>
  </si>
  <si>
    <t>Кредиторская задолженность на начало года</t>
  </si>
  <si>
    <t>26421.2</t>
  </si>
  <si>
    <t>1.4.2.2</t>
  </si>
  <si>
    <t xml:space="preserve"> субсидии на осуществление капитальных вложений</t>
  </si>
  <si>
    <t>Сумма изменения                                                                  1 плановый период</t>
  </si>
  <si>
    <t>11.</t>
  </si>
  <si>
    <t>12.</t>
  </si>
  <si>
    <t>13.</t>
  </si>
  <si>
    <t>14.</t>
  </si>
  <si>
    <t>15.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</si>
  <si>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</si>
  <si>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</si>
  <si>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</si>
  <si>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</si>
  <si>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</si>
  <si>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</si>
  <si>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>10</t>
  </si>
  <si>
    <t>Возмещение расходов по решению судов (возмещение судебных издержек)/поступлений по штрафам, пеням, неустойкам, возмещениям ущерба</t>
  </si>
  <si>
    <t>по ОКЕИ</t>
  </si>
  <si>
    <t>Транспортный налог</t>
  </si>
  <si>
    <t>Пени</t>
  </si>
  <si>
    <t>Услуги связи</t>
  </si>
  <si>
    <t>Холодная вода</t>
  </si>
  <si>
    <t>Водоотведение</t>
  </si>
  <si>
    <t>Вывоз мусора</t>
  </si>
  <si>
    <t>ЖБО</t>
  </si>
  <si>
    <t>Теплоэнергия+ горячая вода</t>
  </si>
  <si>
    <t>Командировочные расходы</t>
  </si>
  <si>
    <t>Интернет</t>
  </si>
  <si>
    <t>Теплоэнергия+горячая вода</t>
  </si>
  <si>
    <t>16.</t>
  </si>
  <si>
    <t>17.</t>
  </si>
  <si>
    <t>18.</t>
  </si>
  <si>
    <t>19.</t>
  </si>
  <si>
    <t>20.</t>
  </si>
  <si>
    <t>на 2023 г. и плановый период 2024 и 2025 годов</t>
  </si>
  <si>
    <t>на 2025 г.</t>
  </si>
  <si>
    <t xml:space="preserve">Обоснования (расчеты) плановых показателей по поступлениям 
на 2023 год и на плановый период 2024  и 2025 годов </t>
  </si>
  <si>
    <t>21.</t>
  </si>
  <si>
    <t>22.</t>
  </si>
  <si>
    <t>23.</t>
  </si>
  <si>
    <t>24.</t>
  </si>
  <si>
    <t>25.</t>
  </si>
  <si>
    <t>26.</t>
  </si>
  <si>
    <t>27.</t>
  </si>
  <si>
    <t xml:space="preserve"> Администрация Тутаевского муниципального района</t>
  </si>
  <si>
    <t>2023   г.</t>
  </si>
  <si>
    <t>Услуги по перевозке обучающихся ( школьный автобус)</t>
  </si>
  <si>
    <t>Ремонт помещений</t>
  </si>
  <si>
    <t>Пожарная сигнализация</t>
  </si>
  <si>
    <t>Тревожная кнопка МВД</t>
  </si>
  <si>
    <t>Дератизация, дезинсекция</t>
  </si>
  <si>
    <t>Аккарицидная обработка</t>
  </si>
  <si>
    <t>РСПИ ВДПО</t>
  </si>
  <si>
    <t>Проведение мероприятий</t>
  </si>
  <si>
    <t>Компенсация по уходу за детьми до 3-х лет</t>
  </si>
  <si>
    <t xml:space="preserve">Обоснования (расчеты) плановых показателей по поступлениям 
на  2023 год и на плановый период    2024  и  2025  годов </t>
  </si>
  <si>
    <t>Муниципальное общеобразовательное учреждение Савинская основная школа Тутаевского муниципального района</t>
  </si>
  <si>
    <t>субсидия на организацию питания ощеобразовательных организациях(продукты питания)</t>
  </si>
  <si>
    <t>субсидия на организацию питания начальное общее образование ощеобразовательных организациях(продукты питания)</t>
  </si>
  <si>
    <t>субсидия на денежное вознаграждение за классное руководство педагогическим работникам в МОУ</t>
  </si>
  <si>
    <t>Приобретение продуктов питания школа (род плата)</t>
  </si>
  <si>
    <t>Приобретение продуктов питания лагерь</t>
  </si>
  <si>
    <t>организация питания в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</si>
  <si>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</t>
  </si>
  <si>
    <t>мед осмотр сотрудников</t>
  </si>
  <si>
    <t>сан минимум</t>
  </si>
  <si>
    <t>ГЛОНАСС</t>
  </si>
  <si>
    <t>Клявузова Т.Г.</t>
  </si>
  <si>
    <t>Приобретение учебников и рабочих тетрадей</t>
  </si>
  <si>
    <t xml:space="preserve">Приобретение мебели </t>
  </si>
  <si>
    <t>Ремонт и заправка оргтехники</t>
  </si>
  <si>
    <t>Приобретение канцтоваров для дошкольников</t>
  </si>
  <si>
    <t>Приобретение хозяйственных товаров</t>
  </si>
  <si>
    <t>Приобретение учебных пособий для дошкольников</t>
  </si>
  <si>
    <t>Приобретение канцтоваров для школы</t>
  </si>
  <si>
    <t>Договор с ИОЦ</t>
  </si>
  <si>
    <t>Мониторинг технических средств УВО ВНГ</t>
  </si>
  <si>
    <t>Приобретениепрродуктов питания дет-сад (род плата)</t>
  </si>
  <si>
    <t>Поступление родительской платы в дошкольной группе</t>
  </si>
  <si>
    <t>Поступление родительской платы в школе</t>
  </si>
  <si>
    <t>Поступление родительской платы за  лагерь</t>
  </si>
  <si>
    <t>субсидия на отдых и оздоровление детей,находящихся в трудной жизненной ситуации</t>
  </si>
  <si>
    <t>субсидия на оплату стоимости наборов продуктов питания в лагерях с дневной формой пребывания детей</t>
  </si>
  <si>
    <t>приобретение продуктов питания для детей,находящихся в лагерях с дневной формой пребывания</t>
  </si>
  <si>
    <t>приобретение продуктов питания для оздоровления  детей,находящихся  в ТЖС</t>
  </si>
  <si>
    <t>Приобретение канцтоваров в лагерь для детей в ТЖС</t>
  </si>
  <si>
    <t>марта</t>
  </si>
  <si>
    <t>субсидия на проведение ремонтных работ в помещениях,предназначенных для создания центров детей образования цифрового и гуманитарного профилей "Точка роста"</t>
  </si>
  <si>
    <t>Проведение ремонтных работ в двух помещениях,предназначенных для создания центров "Точка роста"(общестроительные работы)</t>
  </si>
  <si>
    <t>Проведение ремонтных работ в двух помещениях,предназначенных для создания центров "Точка роста"(электромонтажные работы)</t>
  </si>
  <si>
    <t>87</t>
  </si>
  <si>
    <t>021Е171690</t>
  </si>
  <si>
    <t>021Е111690</t>
  </si>
  <si>
    <t>" 22 " марта  2023 г.</t>
  </si>
  <si>
    <t>22 марта 2023 года</t>
  </si>
  <si>
    <t>22.03.2023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</si>
</sst>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8">
    <xf numFmtId="0" fontId="0" fillId="0" borderId="0" xfId="0"/>
    <xf numFmtId="49" fontId="3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49" fontId="5" fillId="0" borderId="4" xfId="0" applyNumberFormat="1" applyFont="1" applyFill="1" applyBorder="1" applyAlignment="1">
      <alignment horizontal="center" wrapText="1"/>
    </xf>
    <xf numFmtId="0" fontId="15" fillId="0" borderId="0" xfId="0" applyFont="1" applyFill="1"/>
    <xf numFmtId="0" fontId="15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/>
    </xf>
    <xf numFmtId="0" fontId="15" fillId="0" borderId="4" xfId="0" applyFont="1" applyFill="1" applyBorder="1"/>
    <xf numFmtId="4" fontId="13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/>
    <xf numFmtId="49" fontId="3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Alignment="1"/>
    <xf numFmtId="4" fontId="0" fillId="0" borderId="0" xfId="0" applyNumberFormat="1"/>
    <xf numFmtId="0" fontId="16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/>
    <xf numFmtId="4" fontId="16" fillId="3" borderId="4" xfId="0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2" fillId="3" borderId="0" xfId="0" applyFont="1" applyFill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15" fillId="3" borderId="0" xfId="0" applyNumberFormat="1" applyFont="1" applyFill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" fontId="15" fillId="0" borderId="0" xfId="0" applyNumberFormat="1" applyFont="1"/>
    <xf numFmtId="4" fontId="14" fillId="0" borderId="4" xfId="0" applyNumberFormat="1" applyFont="1" applyFill="1" applyBorder="1" applyAlignment="1" applyProtection="1">
      <alignment horizontal="center" wrapText="1"/>
      <protection locked="0"/>
    </xf>
    <xf numFmtId="4" fontId="12" fillId="0" borderId="4" xfId="0" applyNumberFormat="1" applyFont="1" applyFill="1" applyBorder="1" applyAlignment="1" applyProtection="1">
      <alignment horizontal="center"/>
      <protection locked="0"/>
    </xf>
    <xf numFmtId="4" fontId="12" fillId="0" borderId="4" xfId="0" applyNumberFormat="1" applyFont="1" applyFill="1" applyBorder="1" applyAlignment="1" applyProtection="1">
      <alignment horizontal="center" vertical="center"/>
      <protection locked="0"/>
    </xf>
    <xf numFmtId="4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4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4" fontId="12" fillId="0" borderId="4" xfId="0" applyNumberFormat="1" applyFont="1" applyFill="1" applyBorder="1" applyProtection="1">
      <protection locked="0"/>
    </xf>
    <xf numFmtId="4" fontId="14" fillId="0" borderId="4" xfId="0" applyNumberFormat="1" applyFont="1" applyFill="1" applyBorder="1" applyAlignment="1" applyProtection="1">
      <alignment horizontal="center"/>
      <protection locked="0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49" fontId="15" fillId="0" borderId="4" xfId="0" applyNumberFormat="1" applyFont="1" applyFill="1" applyBorder="1" applyProtection="1">
      <protection locked="0"/>
    </xf>
    <xf numFmtId="0" fontId="12" fillId="3" borderId="0" xfId="0" applyFont="1" applyFill="1" applyAlignment="1"/>
    <xf numFmtId="49" fontId="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4" fontId="15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>
      <alignment horizontal="center" vertical="center" shrinkToFit="1"/>
    </xf>
    <xf numFmtId="4" fontId="11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shrinkToFit="1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/>
    <xf numFmtId="49" fontId="6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Protection="1">
      <protection locked="0"/>
    </xf>
    <xf numFmtId="4" fontId="11" fillId="0" borderId="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wrapText="1"/>
      <protection locked="0"/>
    </xf>
    <xf numFmtId="4" fontId="3" fillId="0" borderId="4" xfId="0" applyNumberFormat="1" applyFont="1" applyFill="1" applyBorder="1" applyAlignment="1" applyProtection="1">
      <alignment horizontal="center" wrapText="1"/>
      <protection locked="0"/>
    </xf>
    <xf numFmtId="4" fontId="15" fillId="0" borderId="4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Protection="1">
      <protection locked="0"/>
    </xf>
    <xf numFmtId="0" fontId="12" fillId="0" borderId="4" xfId="0" applyFont="1" applyFill="1" applyBorder="1"/>
    <xf numFmtId="49" fontId="11" fillId="0" borderId="4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9" fontId="14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4" fontId="2" fillId="3" borderId="4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 applyProtection="1">
      <alignment horizontal="center" vertical="center"/>
      <protection hidden="1"/>
    </xf>
    <xf numFmtId="4" fontId="12" fillId="3" borderId="4" xfId="0" applyNumberFormat="1" applyFont="1" applyFill="1" applyBorder="1" applyAlignment="1" applyProtection="1">
      <alignment horizontal="center" vertical="center"/>
      <protection hidden="1"/>
    </xf>
    <xf numFmtId="4" fontId="14" fillId="0" borderId="4" xfId="0" applyNumberFormat="1" applyFont="1" applyFill="1" applyBorder="1" applyAlignment="1">
      <alignment horizontal="center" vertical="center" shrinkToFi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4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6" fillId="3" borderId="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4" fontId="12" fillId="0" borderId="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 locked="0"/>
    </xf>
    <xf numFmtId="4" fontId="12" fillId="3" borderId="4" xfId="0" applyNumberFormat="1" applyFont="1" applyFill="1" applyBorder="1" applyAlignment="1" applyProtection="1">
      <alignment horizontal="center" vertical="center"/>
      <protection locked="0"/>
    </xf>
    <xf numFmtId="4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14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Alignment="1">
      <alignment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/>
    <xf numFmtId="49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center" wrapText="1"/>
    </xf>
    <xf numFmtId="4" fontId="13" fillId="0" borderId="4" xfId="0" applyNumberFormat="1" applyFont="1" applyFill="1" applyBorder="1" applyAlignment="1" applyProtection="1">
      <alignment horizontal="center"/>
      <protection locked="0"/>
    </xf>
    <xf numFmtId="4" fontId="13" fillId="0" borderId="4" xfId="0" applyNumberFormat="1" applyFont="1" applyFill="1" applyBorder="1" applyAlignment="1" applyProtection="1">
      <alignment horizontal="center" vertical="center"/>
      <protection locked="0"/>
    </xf>
    <xf numFmtId="4" fontId="14" fillId="0" borderId="3" xfId="0" applyNumberFormat="1" applyFont="1" applyFill="1" applyBorder="1" applyAlignment="1" applyProtection="1">
      <alignment horizontal="center" wrapText="1"/>
      <protection locked="0"/>
    </xf>
    <xf numFmtId="1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/>
    </xf>
    <xf numFmtId="4" fontId="15" fillId="0" borderId="0" xfId="0" applyNumberFormat="1" applyFont="1" applyFill="1" applyAlignment="1" applyProtection="1">
      <alignment horizontal="center"/>
      <protection locked="0"/>
    </xf>
    <xf numFmtId="4" fontId="11" fillId="0" borderId="4" xfId="0" applyNumberFormat="1" applyFont="1" applyFill="1" applyBorder="1" applyAlignment="1" applyProtection="1">
      <alignment horizontal="center"/>
      <protection locked="0"/>
    </xf>
    <xf numFmtId="2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Protection="1"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4" xfId="0" applyNumberFormat="1" applyFont="1" applyFill="1" applyBorder="1" applyAlignment="1" applyProtection="1">
      <alignment horizontal="right" vertical="center"/>
      <protection locked="0"/>
    </xf>
    <xf numFmtId="4" fontId="13" fillId="0" borderId="4" xfId="0" applyNumberFormat="1" applyFont="1" applyFill="1" applyBorder="1" applyAlignment="1" applyProtection="1">
      <alignment horizontal="right" vertical="center"/>
      <protection locked="0"/>
    </xf>
    <xf numFmtId="2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2" fontId="14" fillId="0" borderId="4" xfId="0" applyNumberFormat="1" applyFont="1" applyFill="1" applyBorder="1" applyAlignment="1" applyProtection="1">
      <alignment horizontal="center"/>
      <protection locked="0"/>
    </xf>
    <xf numFmtId="49" fontId="14" fillId="0" borderId="3" xfId="0" applyNumberFormat="1" applyFont="1" applyFill="1" applyBorder="1" applyAlignment="1" applyProtection="1">
      <alignment horizontal="left" wrapText="1"/>
      <protection locked="0"/>
    </xf>
    <xf numFmtId="0" fontId="12" fillId="0" borderId="9" xfId="0" applyFont="1" applyFill="1" applyBorder="1" applyAlignment="1" applyProtection="1">
      <alignment wrapText="1"/>
      <protection locked="0"/>
    </xf>
    <xf numFmtId="49" fontId="14" fillId="0" borderId="4" xfId="0" applyNumberFormat="1" applyFont="1" applyFill="1" applyBorder="1" applyAlignment="1" applyProtection="1">
      <alignment horizontal="center" wrapText="1"/>
      <protection locked="0"/>
    </xf>
    <xf numFmtId="49" fontId="14" fillId="0" borderId="4" xfId="0" applyNumberFormat="1" applyFont="1" applyFill="1" applyBorder="1" applyAlignment="1" applyProtection="1">
      <alignment horizontal="left" wrapText="1"/>
      <protection locked="0"/>
    </xf>
    <xf numFmtId="4" fontId="11" fillId="0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" fontId="13" fillId="0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4" xfId="0" applyNumberFormat="1" applyFont="1" applyFill="1" applyBorder="1" applyAlignment="1" applyProtection="1">
      <alignment horizont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3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4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4" fontId="14" fillId="0" borderId="4" xfId="0" applyNumberFormat="1" applyFont="1" applyFill="1" applyBorder="1" applyAlignment="1" applyProtection="1">
      <alignment horizontal="center" wrapText="1"/>
      <protection locked="0"/>
    </xf>
    <xf numFmtId="4" fontId="12" fillId="0" borderId="4" xfId="0" applyNumberFormat="1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4" fontId="14" fillId="0" borderId="4" xfId="0" applyNumberFormat="1" applyFont="1" applyFill="1" applyBorder="1" applyAlignment="1" applyProtection="1">
      <alignment horizontal="center"/>
      <protection locked="0"/>
    </xf>
    <xf numFmtId="4" fontId="14" fillId="0" borderId="3" xfId="0" applyNumberFormat="1" applyFont="1" applyFill="1" applyBorder="1" applyAlignment="1" applyProtection="1">
      <alignment horizontal="center" wrapText="1"/>
      <protection locked="0"/>
    </xf>
    <xf numFmtId="49" fontId="2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13" fillId="3" borderId="4" xfId="0" applyNumberFormat="1" applyFont="1" applyFill="1" applyBorder="1" applyAlignment="1" applyProtection="1">
      <alignment horizontal="center" vertical="center"/>
      <protection hidden="1"/>
    </xf>
    <xf numFmtId="49" fontId="3" fillId="3" borderId="4" xfId="0" applyNumberFormat="1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12" fillId="3" borderId="4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 applyProtection="1">
      <alignment horizontal="center" vertical="center"/>
      <protection locked="0" hidden="1"/>
    </xf>
    <xf numFmtId="49" fontId="3" fillId="3" borderId="6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/>
    <xf numFmtId="4" fontId="3" fillId="3" borderId="0" xfId="0" applyNumberFormat="1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Protection="1">
      <protection locked="0"/>
    </xf>
    <xf numFmtId="0" fontId="12" fillId="3" borderId="0" xfId="0" applyFont="1" applyFill="1" applyBorder="1"/>
    <xf numFmtId="0" fontId="12" fillId="3" borderId="0" xfId="0" applyFont="1" applyFill="1"/>
    <xf numFmtId="0" fontId="9" fillId="3" borderId="0" xfId="0" applyFont="1" applyFill="1" applyAlignment="1">
      <alignment horizontal="center" vertical="top"/>
    </xf>
    <xf numFmtId="0" fontId="3" fillId="3" borderId="0" xfId="0" applyFont="1" applyFill="1"/>
    <xf numFmtId="0" fontId="3" fillId="3" borderId="2" xfId="0" applyFont="1" applyFill="1" applyBorder="1"/>
    <xf numFmtId="0" fontId="19" fillId="3" borderId="0" xfId="0" applyFont="1" applyFill="1" applyAlignment="1">
      <alignment horizontal="center" vertical="top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/>
    </xf>
    <xf numFmtId="49" fontId="14" fillId="3" borderId="4" xfId="0" applyNumberFormat="1" applyFont="1" applyFill="1" applyBorder="1" applyAlignment="1" applyProtection="1">
      <alignment horizontal="center"/>
      <protection locked="0"/>
    </xf>
    <xf numFmtId="0" fontId="14" fillId="3" borderId="4" xfId="0" applyFont="1" applyFill="1" applyBorder="1"/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 applyProtection="1">
      <alignment horizontal="center"/>
      <protection locked="0"/>
    </xf>
    <xf numFmtId="1" fontId="14" fillId="3" borderId="4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 applyProtection="1">
      <alignment horizontal="center" vertical="center"/>
      <protection hidden="1"/>
    </xf>
    <xf numFmtId="0" fontId="14" fillId="3" borderId="11" xfId="0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 applyProtection="1">
      <alignment horizontal="center" vertical="center"/>
      <protection hidden="1"/>
    </xf>
    <xf numFmtId="0" fontId="14" fillId="3" borderId="10" xfId="0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 applyProtection="1">
      <alignment horizontal="center" vertical="center"/>
      <protection hidden="1"/>
    </xf>
    <xf numFmtId="0" fontId="14" fillId="3" borderId="4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4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wrapText="1"/>
    </xf>
    <xf numFmtId="0" fontId="15" fillId="3" borderId="4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4" xfId="0" applyNumberFormat="1" applyFont="1" applyFill="1" applyBorder="1" applyAlignment="1" applyProtection="1">
      <alignment horizontal="center" vertical="center"/>
      <protection locked="0"/>
    </xf>
    <xf numFmtId="4" fontId="14" fillId="3" borderId="4" xfId="0" applyNumberFormat="1" applyFont="1" applyFill="1" applyBorder="1" applyAlignment="1" applyProtection="1">
      <alignment horizontal="center" vertical="center"/>
      <protection locked="0"/>
    </xf>
    <xf numFmtId="4" fontId="15" fillId="3" borderId="4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/>
      <protection locked="0"/>
    </xf>
    <xf numFmtId="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wrapText="1"/>
      <protection locked="0"/>
    </xf>
    <xf numFmtId="0" fontId="15" fillId="3" borderId="8" xfId="0" applyFont="1" applyFill="1" applyBorder="1" applyAlignment="1" applyProtection="1">
      <alignment wrapText="1"/>
      <protection locked="0"/>
    </xf>
    <xf numFmtId="0" fontId="13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3" borderId="0" xfId="0" applyFill="1" applyAlignment="1"/>
    <xf numFmtId="0" fontId="0" fillId="3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/>
      <protection locked="0"/>
    </xf>
    <xf numFmtId="14" fontId="12" fillId="3" borderId="4" xfId="0" applyNumberFormat="1" applyFont="1" applyFill="1" applyBorder="1" applyAlignment="1" applyProtection="1">
      <alignment horizontal="center" vertical="center"/>
      <protection locked="0"/>
    </xf>
    <xf numFmtId="4" fontId="12" fillId="3" borderId="4" xfId="0" applyNumberFormat="1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hidden="1"/>
    </xf>
    <xf numFmtId="4" fontId="14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wrapText="1"/>
    </xf>
    <xf numFmtId="0" fontId="3" fillId="3" borderId="8" xfId="0" applyNumberFormat="1" applyFont="1" applyFill="1" applyBorder="1" applyAlignment="1">
      <alignment wrapText="1"/>
    </xf>
    <xf numFmtId="0" fontId="11" fillId="3" borderId="2" xfId="0" applyFont="1" applyFill="1" applyBorder="1" applyAlignment="1">
      <alignment horizontal="left" wrapText="1"/>
    </xf>
    <xf numFmtId="0" fontId="11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/>
    <xf numFmtId="0" fontId="3" fillId="3" borderId="8" xfId="0" applyNumberFormat="1" applyFont="1" applyFill="1" applyBorder="1" applyAlignment="1"/>
    <xf numFmtId="0" fontId="3" fillId="3" borderId="8" xfId="0" applyFont="1" applyFill="1" applyBorder="1" applyAlignment="1">
      <alignment wrapText="1"/>
    </xf>
    <xf numFmtId="0" fontId="3" fillId="3" borderId="11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13" xfId="0" applyNumberFormat="1" applyFont="1" applyFill="1" applyBorder="1" applyAlignment="1"/>
    <xf numFmtId="0" fontId="3" fillId="3" borderId="2" xfId="0" applyFont="1" applyFill="1" applyBorder="1" applyAlignment="1"/>
    <xf numFmtId="0" fontId="3" fillId="3" borderId="3" xfId="0" applyNumberFormat="1" applyFont="1" applyFill="1" applyBorder="1" applyAlignment="1">
      <alignment horizontal="left"/>
    </xf>
    <xf numFmtId="0" fontId="3" fillId="3" borderId="8" xfId="0" applyNumberFormat="1" applyFont="1" applyFill="1" applyBorder="1" applyAlignment="1">
      <alignment horizontal="left"/>
    </xf>
    <xf numFmtId="0" fontId="3" fillId="3" borderId="9" xfId="0" applyNumberFormat="1" applyFont="1" applyFill="1" applyBorder="1" applyAlignment="1">
      <alignment horizontal="left"/>
    </xf>
    <xf numFmtId="0" fontId="3" fillId="3" borderId="8" xfId="0" applyFont="1" applyFill="1" applyBorder="1" applyAlignment="1"/>
    <xf numFmtId="0" fontId="3" fillId="3" borderId="3" xfId="0" applyNumberFormat="1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3" xfId="0" applyFont="1" applyFill="1" applyBorder="1" applyAlignment="1"/>
    <xf numFmtId="0" fontId="2" fillId="3" borderId="3" xfId="0" applyNumberFormat="1" applyFont="1" applyFill="1" applyBorder="1" applyAlignment="1"/>
    <xf numFmtId="0" fontId="3" fillId="3" borderId="8" xfId="0" applyNumberFormat="1" applyFont="1" applyFill="1" applyBorder="1" applyAlignment="1">
      <alignment horizontal="left" wrapText="1"/>
    </xf>
    <xf numFmtId="0" fontId="3" fillId="3" borderId="9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14" fillId="3" borderId="0" xfId="0" applyFont="1" applyFill="1" applyAlignment="1">
      <alignment horizontal="center" vertical="center" wrapText="1" shrinkToFit="1"/>
    </xf>
    <xf numFmtId="0" fontId="14" fillId="3" borderId="0" xfId="0" applyFont="1" applyFill="1" applyAlignment="1"/>
    <xf numFmtId="0" fontId="19" fillId="3" borderId="15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 vertical="center" wrapText="1"/>
    </xf>
    <xf numFmtId="0" fontId="20" fillId="3" borderId="0" xfId="0" applyFont="1" applyFill="1" applyAlignment="1"/>
    <xf numFmtId="0" fontId="3" fillId="3" borderId="2" xfId="0" applyFont="1" applyFill="1" applyBorder="1" applyAlignment="1" applyProtection="1">
      <alignment horizontal="left"/>
      <protection locked="0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wrapText="1"/>
      <protection locked="0"/>
    </xf>
    <xf numFmtId="0" fontId="19" fillId="3" borderId="0" xfId="0" applyFont="1" applyFill="1" applyAlignment="1">
      <alignment horizontal="center" vertical="top" wrapText="1"/>
    </xf>
    <xf numFmtId="0" fontId="3" fillId="3" borderId="0" xfId="0" applyFont="1" applyFill="1" applyAlignment="1"/>
    <xf numFmtId="0" fontId="19" fillId="3" borderId="0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/>
    <xf numFmtId="0" fontId="14" fillId="3" borderId="2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4" fontId="14" fillId="3" borderId="6" xfId="0" applyNumberFormat="1" applyFont="1" applyFill="1" applyBorder="1" applyAlignment="1" applyProtection="1">
      <alignment horizontal="center" vertical="center"/>
      <protection hidden="1"/>
    </xf>
    <xf numFmtId="4" fontId="14" fillId="3" borderId="7" xfId="0" applyNumberFormat="1" applyFont="1" applyFill="1" applyBorder="1" applyAlignment="1" applyProtection="1">
      <alignment horizontal="center" vertical="center"/>
      <protection hidden="1"/>
    </xf>
    <xf numFmtId="49" fontId="14" fillId="3" borderId="6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 applyProtection="1">
      <alignment wrapText="1"/>
      <protection locked="0"/>
    </xf>
    <xf numFmtId="0" fontId="14" fillId="3" borderId="2" xfId="0" applyFont="1" applyFill="1" applyBorder="1" applyAlignment="1" applyProtection="1">
      <alignment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>
      <alignment wrapText="1"/>
    </xf>
    <xf numFmtId="0" fontId="3" fillId="3" borderId="1" xfId="0" applyNumberFormat="1" applyFont="1" applyFill="1" applyBorder="1" applyAlignment="1"/>
    <xf numFmtId="0" fontId="3" fillId="3" borderId="15" xfId="0" applyFont="1" applyFill="1" applyBorder="1" applyAlignment="1"/>
    <xf numFmtId="0" fontId="2" fillId="3" borderId="8" xfId="0" applyNumberFormat="1" applyFont="1" applyFill="1" applyBorder="1" applyAlignment="1"/>
    <xf numFmtId="0" fontId="13" fillId="3" borderId="0" xfId="0" applyFont="1" applyFill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center" vertical="center"/>
      <protection locked="0"/>
    </xf>
    <xf numFmtId="49" fontId="14" fillId="3" borderId="9" xfId="0" applyNumberFormat="1" applyFont="1" applyFill="1" applyBorder="1" applyAlignment="1" applyProtection="1">
      <alignment horizontal="center" vertical="center"/>
      <protection locked="0"/>
    </xf>
    <xf numFmtId="49" fontId="14" fillId="3" borderId="3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/>
    <xf numFmtId="0" fontId="3" fillId="3" borderId="4" xfId="0" applyNumberFormat="1" applyFont="1" applyFill="1" applyBorder="1" applyAlignment="1">
      <alignment horizontal="left" wrapText="1"/>
    </xf>
    <xf numFmtId="0" fontId="15" fillId="3" borderId="4" xfId="0" applyFont="1" applyFill="1" applyBorder="1" applyAlignment="1"/>
    <xf numFmtId="0" fontId="3" fillId="3" borderId="3" xfId="0" applyNumberFormat="1" applyFont="1" applyFill="1" applyBorder="1" applyAlignment="1">
      <alignment horizontal="center" wrapText="1"/>
    </xf>
    <xf numFmtId="0" fontId="3" fillId="3" borderId="8" xfId="0" applyNumberFormat="1" applyFont="1" applyFill="1" applyBorder="1" applyAlignment="1">
      <alignment horizontal="center" wrapText="1"/>
    </xf>
    <xf numFmtId="0" fontId="3" fillId="3" borderId="9" xfId="0" applyNumberFormat="1" applyFont="1" applyFill="1" applyBorder="1" applyAlignment="1">
      <alignment horizont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top"/>
    </xf>
    <xf numFmtId="49" fontId="11" fillId="3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top"/>
    </xf>
    <xf numFmtId="0" fontId="2" fillId="3" borderId="3" xfId="0" applyNumberFormat="1" applyFont="1" applyFill="1" applyBorder="1" applyAlignment="1">
      <alignment horizontal="left"/>
    </xf>
    <xf numFmtId="0" fontId="2" fillId="3" borderId="8" xfId="0" applyNumberFormat="1" applyFont="1" applyFill="1" applyBorder="1" applyAlignment="1">
      <alignment horizontal="left"/>
    </xf>
    <xf numFmtId="0" fontId="9" fillId="3" borderId="15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wrapText="1"/>
    </xf>
    <xf numFmtId="0" fontId="13" fillId="3" borderId="0" xfId="0" applyFont="1" applyFill="1" applyAlignment="1"/>
    <xf numFmtId="0" fontId="12" fillId="3" borderId="2" xfId="0" applyFont="1" applyFill="1" applyBorder="1" applyAlignment="1" applyProtection="1">
      <alignment wrapText="1"/>
      <protection locked="0"/>
    </xf>
    <xf numFmtId="0" fontId="13" fillId="3" borderId="0" xfId="0" applyFont="1" applyFill="1" applyAlignment="1">
      <alignment wrapText="1"/>
    </xf>
    <xf numFmtId="0" fontId="9" fillId="3" borderId="0" xfId="0" applyFont="1" applyFill="1" applyAlignment="1">
      <alignment horizontal="center" vertical="top" wrapText="1"/>
    </xf>
    <xf numFmtId="0" fontId="15" fillId="3" borderId="13" xfId="0" applyFont="1" applyFill="1" applyBorder="1" applyAlignment="1"/>
    <xf numFmtId="0" fontId="15" fillId="3" borderId="2" xfId="0" applyFont="1" applyFill="1" applyBorder="1" applyAlignment="1"/>
    <xf numFmtId="0" fontId="15" fillId="3" borderId="12" xfId="0" applyFont="1" applyFill="1" applyBorder="1" applyAlignment="1"/>
    <xf numFmtId="49" fontId="3" fillId="3" borderId="11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0" fontId="1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right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wrapText="1"/>
      <protection locked="0"/>
    </xf>
    <xf numFmtId="0" fontId="12" fillId="3" borderId="8" xfId="0" applyFont="1" applyFill="1" applyBorder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9" xfId="0" applyNumberFormat="1" applyFont="1" applyFill="1" applyBorder="1" applyAlignment="1" applyProtection="1">
      <alignment horizontal="left" vertical="center" wrapText="1"/>
      <protection locked="0"/>
    </xf>
    <xf numFmtId="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3" xfId="0" applyNumberFormat="1" applyFont="1" applyFill="1" applyBorder="1" applyAlignment="1" applyProtection="1">
      <alignment horizontal="left" vertical="center" wrapText="1"/>
    </xf>
    <xf numFmtId="4" fontId="3" fillId="3" borderId="8" xfId="0" applyNumberFormat="1" applyFont="1" applyFill="1" applyBorder="1" applyAlignment="1" applyProtection="1">
      <alignment horizontal="left" vertical="center" wrapText="1"/>
    </xf>
    <xf numFmtId="0" fontId="15" fillId="3" borderId="9" xfId="0" applyFont="1" applyFill="1" applyBorder="1" applyAlignment="1" applyProtection="1">
      <alignment horizontal="left" vertical="center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49" fontId="14" fillId="3" borderId="9" xfId="0" applyNumberFormat="1" applyFont="1" applyFill="1" applyBorder="1" applyAlignment="1" applyProtection="1">
      <alignment horizontal="left" vertical="center" wrapText="1"/>
      <protection locked="0"/>
    </xf>
    <xf numFmtId="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/>
    <xf numFmtId="0" fontId="15" fillId="3" borderId="5" xfId="0" applyFont="1" applyFill="1" applyBorder="1" applyAlignment="1"/>
    <xf numFmtId="49" fontId="11" fillId="3" borderId="0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/>
    </xf>
    <xf numFmtId="0" fontId="15" fillId="3" borderId="4" xfId="0" applyFont="1" applyFill="1" applyBorder="1" applyAlignment="1" applyProtection="1">
      <protection locked="0"/>
    </xf>
    <xf numFmtId="0" fontId="15" fillId="3" borderId="3" xfId="0" applyFont="1" applyFill="1" applyBorder="1" applyAlignment="1" applyProtection="1">
      <protection locked="0"/>
    </xf>
    <xf numFmtId="0" fontId="15" fillId="3" borderId="8" xfId="0" applyFont="1" applyFill="1" applyBorder="1" applyAlignment="1" applyProtection="1">
      <protection locked="0"/>
    </xf>
    <xf numFmtId="0" fontId="15" fillId="3" borderId="3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15" fillId="3" borderId="4" xfId="0" applyFont="1" applyFill="1" applyBorder="1" applyAlignment="1" applyProtection="1">
      <alignment wrapText="1"/>
      <protection locked="0"/>
    </xf>
    <xf numFmtId="0" fontId="15" fillId="3" borderId="3" xfId="0" applyFont="1" applyFill="1" applyBorder="1" applyAlignment="1" applyProtection="1">
      <alignment wrapText="1"/>
      <protection locked="0"/>
    </xf>
    <xf numFmtId="0" fontId="12" fillId="3" borderId="2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 applyProtection="1">
      <alignment wrapText="1"/>
      <protection locked="0"/>
    </xf>
    <xf numFmtId="49" fontId="2" fillId="3" borderId="0" xfId="0" applyNumberFormat="1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center" vertical="top"/>
    </xf>
    <xf numFmtId="0" fontId="13" fillId="3" borderId="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top"/>
    </xf>
    <xf numFmtId="0" fontId="15" fillId="3" borderId="0" xfId="0" applyFont="1" applyFill="1" applyAlignment="1"/>
    <xf numFmtId="0" fontId="13" fillId="3" borderId="0" xfId="0" applyFont="1" applyFill="1" applyAlignment="1">
      <alignment horizontal="center" vertical="center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4" fontId="2" fillId="3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right" vertical="top" wrapText="1"/>
    </xf>
    <xf numFmtId="0" fontId="16" fillId="0" borderId="9" xfId="0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49" fontId="11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/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2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 wrapText="1"/>
    </xf>
    <xf numFmtId="0" fontId="15" fillId="0" borderId="0" xfId="0" applyFont="1" applyFill="1" applyAlignment="1"/>
    <xf numFmtId="0" fontId="13" fillId="0" borderId="0" xfId="0" applyFont="1" applyFill="1" applyAlignment="1"/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/>
    <xf numFmtId="0" fontId="13" fillId="0" borderId="2" xfId="0" applyFont="1" applyFill="1" applyBorder="1" applyAlignment="1"/>
    <xf numFmtId="49" fontId="3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wrapText="1"/>
      <protection locked="0"/>
    </xf>
    <xf numFmtId="0" fontId="12" fillId="0" borderId="9" xfId="0" applyFont="1" applyFill="1" applyBorder="1" applyAlignment="1" applyProtection="1">
      <alignment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21" fillId="0" borderId="8" xfId="0" applyFont="1" applyFill="1" applyBorder="1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vertical="center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vertical="center" wrapText="1"/>
      <protection locked="0"/>
    </xf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/>
    </xf>
    <xf numFmtId="49" fontId="14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4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8" xfId="0" applyFont="1" applyFill="1" applyBorder="1" applyAlignment="1" applyProtection="1">
      <alignment horizontal="left" vertical="center" wrapText="1" shrinkToFi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 applyProtection="1"/>
    <xf numFmtId="0" fontId="13" fillId="0" borderId="2" xfId="0" applyFont="1" applyFill="1" applyBorder="1" applyAlignment="1" applyProtection="1"/>
    <xf numFmtId="49" fontId="6" fillId="0" borderId="3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49" fontId="12" fillId="0" borderId="8" xfId="0" applyNumberFormat="1" applyFont="1" applyFill="1" applyBorder="1" applyAlignment="1" applyProtection="1">
      <alignment vertical="center"/>
      <protection locked="0"/>
    </xf>
    <xf numFmtId="49" fontId="12" fillId="0" borderId="9" xfId="0" applyNumberFormat="1" applyFont="1" applyFill="1" applyBorder="1" applyAlignment="1" applyProtection="1">
      <alignment vertical="center"/>
      <protection locked="0"/>
    </xf>
    <xf numFmtId="49" fontId="14" fillId="0" borderId="3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 applyProtection="1">
      <alignment horizontal="left" wrapText="1"/>
      <protection locked="0"/>
    </xf>
    <xf numFmtId="49" fontId="14" fillId="0" borderId="9" xfId="0" applyNumberFormat="1" applyFont="1" applyFill="1" applyBorder="1" applyAlignment="1" applyProtection="1">
      <alignment horizontal="left" wrapText="1"/>
      <protection locked="0"/>
    </xf>
    <xf numFmtId="49" fontId="12" fillId="0" borderId="4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right" vertical="center" wrapText="1"/>
    </xf>
    <xf numFmtId="49" fontId="14" fillId="0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Alignment="1">
      <alignment horizontal="center" vertical="center" wrapText="1"/>
    </xf>
    <xf numFmtId="0" fontId="12" fillId="0" borderId="2" xfId="0" applyFont="1" applyFill="1" applyBorder="1" applyAlignment="1"/>
    <xf numFmtId="49" fontId="11" fillId="0" borderId="2" xfId="0" applyNumberFormat="1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/>
    <xf numFmtId="0" fontId="15" fillId="0" borderId="9" xfId="0" applyFont="1" applyFill="1" applyBorder="1" applyAlignment="1"/>
    <xf numFmtId="49" fontId="6" fillId="0" borderId="1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/>
      <protection locked="0"/>
    </xf>
    <xf numFmtId="0" fontId="5" fillId="0" borderId="11" xfId="0" applyNumberFormat="1" applyFont="1" applyFill="1" applyBorder="1" applyAlignment="1">
      <alignment horizontal="justify" wrapText="1"/>
    </xf>
    <xf numFmtId="0" fontId="10" fillId="0" borderId="0" xfId="0" applyFont="1" applyFill="1" applyAlignment="1"/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2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49" fontId="12" fillId="0" borderId="8" xfId="0" applyNumberFormat="1" applyFont="1" applyFill="1" applyBorder="1" applyAlignment="1">
      <alignment vertical="center" wrapText="1"/>
    </xf>
    <xf numFmtId="49" fontId="12" fillId="0" borderId="9" xfId="0" applyNumberFormat="1" applyFont="1" applyFill="1" applyBorder="1" applyAlignment="1">
      <alignment vertical="center" wrapText="1"/>
    </xf>
    <xf numFmtId="49" fontId="12" fillId="0" borderId="8" xfId="0" applyNumberFormat="1" applyFont="1" applyFill="1" applyBorder="1" applyAlignment="1" applyProtection="1">
      <alignment wrapText="1"/>
      <protection locked="0"/>
    </xf>
    <xf numFmtId="49" fontId="12" fillId="0" borderId="9" xfId="0" applyNumberFormat="1" applyFont="1" applyFill="1" applyBorder="1" applyAlignment="1" applyProtection="1">
      <alignment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" xfId="0" applyNumberFormat="1" applyFont="1" applyFill="1" applyBorder="1" applyAlignment="1" applyProtection="1">
      <alignment vertical="center" wrapText="1"/>
      <protection locked="0"/>
    </xf>
    <xf numFmtId="49" fontId="12" fillId="0" borderId="9" xfId="0" applyNumberFormat="1" applyFont="1" applyFill="1" applyBorder="1" applyAlignment="1" applyProtection="1">
      <alignment vertical="center" wrapText="1"/>
      <protection locked="0"/>
    </xf>
    <xf numFmtId="49" fontId="21" fillId="0" borderId="8" xfId="0" applyNumberFormat="1" applyFont="1" applyFill="1" applyBorder="1" applyAlignment="1" applyProtection="1">
      <alignment vertical="center" wrapText="1"/>
      <protection locked="0"/>
    </xf>
    <xf numFmtId="49" fontId="21" fillId="0" borderId="9" xfId="0" applyNumberFormat="1" applyFont="1" applyFill="1" applyBorder="1" applyAlignment="1" applyProtection="1">
      <alignment vertical="center" wrapText="1"/>
      <protection locked="0"/>
    </xf>
    <xf numFmtId="0" fontId="21" fillId="0" borderId="8" xfId="0" applyFont="1" applyFill="1" applyBorder="1" applyAlignment="1" applyProtection="1">
      <alignment vertical="center" wrapText="1"/>
      <protection locked="0"/>
    </xf>
    <xf numFmtId="0" fontId="21" fillId="0" borderId="9" xfId="0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2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/>
    </xf>
    <xf numFmtId="2" fontId="6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8" xfId="0" applyFont="1" applyFill="1" applyBorder="1" applyAlignment="1" applyProtection="1">
      <alignment horizontal="left" vertical="center" wrapText="1" shrinkToFit="1"/>
      <protection locked="0"/>
    </xf>
    <xf numFmtId="2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8" xfId="0" applyFont="1" applyFill="1" applyBorder="1" applyAlignment="1" applyProtection="1">
      <alignment horizontal="center" vertical="center" wrapText="1" shrinkToFi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wrapText="1"/>
      <protection locked="0"/>
    </xf>
    <xf numFmtId="49" fontId="15" fillId="0" borderId="9" xfId="0" applyNumberFormat="1" applyFont="1" applyFill="1" applyBorder="1" applyAlignment="1" applyProtection="1">
      <alignment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vertical="center" wrapText="1"/>
    </xf>
    <xf numFmtId="49" fontId="15" fillId="0" borderId="9" xfId="0" applyNumberFormat="1" applyFont="1" applyFill="1" applyBorder="1" applyAlignment="1" applyProtection="1">
      <alignment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2" fontId="2" fillId="0" borderId="3" xfId="0" applyNumberFormat="1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4" fontId="14" fillId="0" borderId="3" xfId="0" applyNumberFormat="1" applyFont="1" applyFill="1" applyBorder="1" applyAlignment="1" applyProtection="1">
      <alignment horizontal="center" wrapText="1"/>
      <protection locked="0"/>
    </xf>
    <xf numFmtId="4" fontId="12" fillId="0" borderId="9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5" fillId="0" borderId="9" xfId="0" applyFont="1" applyFill="1" applyBorder="1" applyAlignment="1" applyProtection="1">
      <alignment wrapText="1"/>
      <protection locked="0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6" fillId="3" borderId="3" xfId="0" applyFont="1" applyFill="1" applyBorder="1" applyAlignment="1">
      <alignment horizontal="right"/>
    </xf>
    <xf numFmtId="0" fontId="16" fillId="3" borderId="9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/>
    <xf numFmtId="49" fontId="0" fillId="3" borderId="7" xfId="0" applyNumberFormat="1" applyFill="1" applyBorder="1" applyAlignment="1"/>
    <xf numFmtId="0" fontId="18" fillId="3" borderId="0" xfId="0" applyFont="1" applyFill="1" applyAlignment="1">
      <alignment horizontal="center" vertical="center" wrapText="1"/>
    </xf>
    <xf numFmtId="0" fontId="0" fillId="3" borderId="0" xfId="0" applyFill="1" applyAlignment="1"/>
    <xf numFmtId="0" fontId="12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FFCC"/>
      <color rgb="FFCC0066"/>
      <color rgb="FFFF3300"/>
      <color rgb="FFCCCC00"/>
      <color rgb="FFFF6600"/>
      <color rgb="FFFF6699"/>
      <color rgb="FF6666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1</xdr:col>
          <xdr:colOff>809625</xdr:colOff>
          <xdr:row>1</xdr:row>
          <xdr:rowOff>276225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Проверить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82"/>
  <sheetViews>
    <sheetView tabSelected="1" topLeftCell="C74" workbookViewId="0">
      <selection activeCell="K16" sqref="K16"/>
    </sheetView>
  </sheetViews>
  <sheetFormatPr defaultColWidth="9.140625" defaultRowHeight="15" x14ac:dyDescent="0.25"/>
  <cols>
    <col min="1" max="1" width="2.85546875" style="109" customWidth="1"/>
    <col min="2" max="2" width="13.28515625" style="109" customWidth="1"/>
    <col min="3" max="4" width="17.5703125" style="109" customWidth="1"/>
    <col min="5" max="5" width="14" style="109" customWidth="1"/>
    <col min="6" max="6" width="7.140625" style="109" customWidth="1"/>
    <col min="7" max="7" width="16" style="109" customWidth="1"/>
    <col min="8" max="10" width="14.28515625" style="109" bestFit="1" customWidth="1"/>
    <col min="11" max="11" width="13.42578125" style="109" customWidth="1"/>
    <col min="12" max="16384" width="9.140625" style="109"/>
  </cols>
  <sheetData>
    <row r="1" spans="2:11" ht="15" customHeight="1" x14ac:dyDescent="0.25">
      <c r="B1" s="224"/>
      <c r="C1" s="224"/>
      <c r="D1" s="224"/>
      <c r="E1" s="224"/>
      <c r="F1" s="224"/>
      <c r="G1" s="224"/>
      <c r="H1" s="327" t="s">
        <v>297</v>
      </c>
      <c r="I1" s="328"/>
      <c r="J1" s="328"/>
      <c r="K1" s="328"/>
    </row>
    <row r="2" spans="2:11" ht="15.75" x14ac:dyDescent="0.25">
      <c r="B2" s="224"/>
      <c r="C2" s="224"/>
      <c r="D2" s="224"/>
      <c r="E2" s="224"/>
      <c r="F2" s="224"/>
      <c r="G2" s="224"/>
      <c r="H2" s="341" t="s">
        <v>296</v>
      </c>
      <c r="I2" s="342"/>
      <c r="J2" s="342"/>
      <c r="K2" s="342"/>
    </row>
    <row r="3" spans="2:11" ht="12.75" customHeight="1" x14ac:dyDescent="0.25">
      <c r="B3" s="224"/>
      <c r="C3" s="224"/>
      <c r="D3" s="224"/>
      <c r="E3" s="224"/>
      <c r="F3" s="224"/>
      <c r="G3" s="224"/>
      <c r="H3" s="340" t="s">
        <v>295</v>
      </c>
      <c r="I3" s="339"/>
      <c r="J3" s="339"/>
      <c r="K3" s="339"/>
    </row>
    <row r="4" spans="2:11" ht="49.15" customHeight="1" x14ac:dyDescent="0.25">
      <c r="B4" s="224"/>
      <c r="C4" s="224"/>
      <c r="D4" s="224"/>
      <c r="E4" s="224"/>
      <c r="F4" s="224"/>
      <c r="G4" s="224"/>
      <c r="H4" s="337" t="s">
        <v>439</v>
      </c>
      <c r="I4" s="337"/>
      <c r="J4" s="337"/>
      <c r="K4" s="337"/>
    </row>
    <row r="5" spans="2:11" ht="15" customHeight="1" x14ac:dyDescent="0.25">
      <c r="B5" s="224"/>
      <c r="C5" s="224"/>
      <c r="D5" s="224"/>
      <c r="E5" s="224"/>
      <c r="F5" s="224"/>
      <c r="G5" s="224"/>
      <c r="H5" s="338" t="s">
        <v>294</v>
      </c>
      <c r="I5" s="339"/>
      <c r="J5" s="339"/>
      <c r="K5" s="339"/>
    </row>
    <row r="6" spans="2:11" ht="15.75" x14ac:dyDescent="0.25">
      <c r="B6" s="224"/>
      <c r="C6" s="224"/>
      <c r="D6" s="224"/>
      <c r="E6" s="224"/>
      <c r="F6" s="224"/>
      <c r="G6" s="224"/>
      <c r="H6" s="225"/>
      <c r="I6" s="331" t="s">
        <v>450</v>
      </c>
      <c r="J6" s="331"/>
      <c r="K6" s="331"/>
    </row>
    <row r="7" spans="2:11" x14ac:dyDescent="0.25">
      <c r="B7" s="224"/>
      <c r="C7" s="224"/>
      <c r="D7" s="224"/>
      <c r="E7" s="224"/>
      <c r="F7" s="224"/>
      <c r="G7" s="224"/>
      <c r="H7" s="226" t="s">
        <v>292</v>
      </c>
      <c r="I7" s="329" t="s">
        <v>293</v>
      </c>
      <c r="J7" s="330"/>
      <c r="K7" s="330"/>
    </row>
    <row r="8" spans="2:11" ht="15.75" x14ac:dyDescent="0.25">
      <c r="B8" s="224"/>
      <c r="C8" s="224"/>
      <c r="D8" s="224"/>
      <c r="E8" s="224"/>
      <c r="F8" s="224"/>
      <c r="G8" s="224"/>
      <c r="H8" s="227">
        <v>22</v>
      </c>
      <c r="I8" s="343" t="s">
        <v>469</v>
      </c>
      <c r="J8" s="344"/>
      <c r="K8" s="228" t="s">
        <v>428</v>
      </c>
    </row>
    <row r="9" spans="2:11" x14ac:dyDescent="0.25"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0" spans="2:11" x14ac:dyDescent="0.25"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2:11" x14ac:dyDescent="0.25"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2:11" ht="15" customHeight="1" x14ac:dyDescent="0.3">
      <c r="B12" s="224"/>
      <c r="C12" s="332" t="s">
        <v>291</v>
      </c>
      <c r="D12" s="332"/>
      <c r="E12" s="333"/>
      <c r="F12" s="333"/>
      <c r="G12" s="333"/>
      <c r="H12" s="333"/>
      <c r="I12" s="333"/>
      <c r="J12" s="224"/>
      <c r="K12" s="224"/>
    </row>
    <row r="13" spans="2:11" ht="15" customHeight="1" x14ac:dyDescent="0.3">
      <c r="B13" s="224"/>
      <c r="C13" s="332" t="s">
        <v>417</v>
      </c>
      <c r="D13" s="332"/>
      <c r="E13" s="333"/>
      <c r="F13" s="333"/>
      <c r="G13" s="333"/>
      <c r="H13" s="333"/>
      <c r="I13" s="333"/>
      <c r="J13" s="224"/>
      <c r="K13" s="224"/>
    </row>
    <row r="14" spans="2:11" x14ac:dyDescent="0.25">
      <c r="B14" s="224"/>
      <c r="C14" s="224"/>
      <c r="D14" s="224"/>
      <c r="E14" s="224"/>
      <c r="F14" s="224"/>
      <c r="G14" s="224"/>
      <c r="H14" s="224"/>
      <c r="I14" s="224"/>
      <c r="J14" s="224"/>
      <c r="K14" s="335" t="s">
        <v>281</v>
      </c>
    </row>
    <row r="15" spans="2:11" x14ac:dyDescent="0.25">
      <c r="B15" s="224"/>
      <c r="C15" s="224"/>
      <c r="D15" s="229" t="s">
        <v>346</v>
      </c>
      <c r="E15" s="334" t="s">
        <v>476</v>
      </c>
      <c r="F15" s="334"/>
      <c r="G15" s="334"/>
      <c r="H15" s="230"/>
      <c r="I15" s="224"/>
      <c r="J15" s="224"/>
      <c r="K15" s="336"/>
    </row>
    <row r="16" spans="2:11" ht="15.75" x14ac:dyDescent="0.25">
      <c r="B16" s="224"/>
      <c r="C16" s="224"/>
      <c r="D16" s="224"/>
      <c r="E16" s="224"/>
      <c r="F16" s="224"/>
      <c r="G16" s="224"/>
      <c r="H16" s="224"/>
      <c r="I16" s="224"/>
      <c r="J16" s="231" t="s">
        <v>282</v>
      </c>
      <c r="K16" s="232" t="s">
        <v>478</v>
      </c>
    </row>
    <row r="17" spans="2:11" ht="15.6" customHeight="1" x14ac:dyDescent="0.25">
      <c r="B17" s="288" t="s">
        <v>289</v>
      </c>
      <c r="C17" s="288"/>
      <c r="D17" s="348" t="s">
        <v>427</v>
      </c>
      <c r="E17" s="348"/>
      <c r="F17" s="348"/>
      <c r="G17" s="348"/>
      <c r="H17" s="348"/>
      <c r="I17" s="224"/>
      <c r="J17" s="231" t="s">
        <v>283</v>
      </c>
      <c r="K17" s="233"/>
    </row>
    <row r="18" spans="2:11" ht="31.5" customHeight="1" x14ac:dyDescent="0.25">
      <c r="B18" s="296" t="s">
        <v>290</v>
      </c>
      <c r="C18" s="296"/>
      <c r="D18" s="349"/>
      <c r="E18" s="349"/>
      <c r="F18" s="349"/>
      <c r="G18" s="349"/>
      <c r="H18" s="349"/>
      <c r="I18" s="224"/>
      <c r="J18" s="231" t="s">
        <v>284</v>
      </c>
      <c r="K18" s="234">
        <v>950</v>
      </c>
    </row>
    <row r="19" spans="2:11" ht="15.75" x14ac:dyDescent="0.25">
      <c r="B19" s="224"/>
      <c r="C19" s="224"/>
      <c r="D19" s="224"/>
      <c r="E19" s="224"/>
      <c r="F19" s="224"/>
      <c r="G19" s="224"/>
      <c r="H19" s="224"/>
      <c r="I19" s="224"/>
      <c r="J19" s="231" t="s">
        <v>283</v>
      </c>
      <c r="K19" s="234"/>
    </row>
    <row r="20" spans="2:11" ht="15.75" x14ac:dyDescent="0.25">
      <c r="B20" s="224"/>
      <c r="C20" s="224"/>
      <c r="D20" s="224"/>
      <c r="E20" s="224"/>
      <c r="F20" s="224"/>
      <c r="G20" s="224"/>
      <c r="H20" s="224"/>
      <c r="I20" s="224"/>
      <c r="J20" s="231" t="s">
        <v>285</v>
      </c>
      <c r="K20" s="235"/>
    </row>
    <row r="21" spans="2:11" ht="44.45" customHeight="1" x14ac:dyDescent="0.25">
      <c r="B21" s="296" t="s">
        <v>288</v>
      </c>
      <c r="C21" s="296"/>
      <c r="D21" s="350" t="s">
        <v>439</v>
      </c>
      <c r="E21" s="350"/>
      <c r="F21" s="350"/>
      <c r="G21" s="350"/>
      <c r="H21" s="350"/>
      <c r="I21" s="224"/>
      <c r="J21" s="231" t="s">
        <v>286</v>
      </c>
      <c r="K21" s="236">
        <v>761101001</v>
      </c>
    </row>
    <row r="22" spans="2:11" ht="15.75" x14ac:dyDescent="0.25">
      <c r="B22" s="224" t="s">
        <v>287</v>
      </c>
      <c r="C22" s="224"/>
      <c r="D22" s="224"/>
      <c r="E22" s="224"/>
      <c r="F22" s="224"/>
      <c r="G22" s="224"/>
      <c r="H22" s="224"/>
      <c r="I22" s="224"/>
      <c r="J22" s="231" t="s">
        <v>400</v>
      </c>
      <c r="K22" s="235">
        <v>383</v>
      </c>
    </row>
    <row r="23" spans="2:11" x14ac:dyDescent="0.25">
      <c r="B23" s="224"/>
      <c r="C23" s="224"/>
      <c r="D23" s="224"/>
      <c r="E23" s="224"/>
      <c r="F23" s="224"/>
      <c r="G23" s="224"/>
      <c r="H23" s="224"/>
      <c r="I23" s="237"/>
      <c r="J23" s="224"/>
      <c r="K23" s="224"/>
    </row>
    <row r="24" spans="2:11" ht="15.75" x14ac:dyDescent="0.25">
      <c r="B24" s="297" t="s">
        <v>280</v>
      </c>
      <c r="C24" s="297"/>
      <c r="D24" s="297"/>
      <c r="E24" s="297"/>
      <c r="F24" s="297"/>
      <c r="G24" s="297"/>
      <c r="H24" s="297"/>
      <c r="I24" s="297"/>
      <c r="J24" s="297"/>
      <c r="K24" s="297"/>
    </row>
    <row r="25" spans="2:11" x14ac:dyDescent="0.25">
      <c r="B25" s="224"/>
      <c r="C25" s="224"/>
      <c r="D25" s="224"/>
      <c r="E25" s="224"/>
      <c r="F25" s="224"/>
      <c r="G25" s="224"/>
      <c r="H25" s="224"/>
      <c r="I25" s="224"/>
      <c r="J25" s="224"/>
      <c r="K25" s="224"/>
    </row>
    <row r="26" spans="2:11" x14ac:dyDescent="0.25">
      <c r="B26" s="298" t="s">
        <v>157</v>
      </c>
      <c r="C26" s="299"/>
      <c r="D26" s="299"/>
      <c r="E26" s="299"/>
      <c r="F26" s="290" t="s">
        <v>275</v>
      </c>
      <c r="G26" s="290" t="s">
        <v>276</v>
      </c>
      <c r="H26" s="289" t="s">
        <v>277</v>
      </c>
      <c r="I26" s="289"/>
      <c r="J26" s="289"/>
      <c r="K26" s="289"/>
    </row>
    <row r="27" spans="2:11" ht="18" customHeight="1" x14ac:dyDescent="0.25">
      <c r="B27" s="293"/>
      <c r="C27" s="300"/>
      <c r="D27" s="300"/>
      <c r="E27" s="300"/>
      <c r="F27" s="291"/>
      <c r="G27" s="293"/>
      <c r="H27" s="238" t="s">
        <v>279</v>
      </c>
      <c r="I27" s="239" t="s">
        <v>378</v>
      </c>
      <c r="J27" s="240" t="s">
        <v>418</v>
      </c>
      <c r="K27" s="292" t="s">
        <v>278</v>
      </c>
    </row>
    <row r="28" spans="2:11" ht="60" customHeight="1" x14ac:dyDescent="0.25">
      <c r="B28" s="301"/>
      <c r="C28" s="302"/>
      <c r="D28" s="302"/>
      <c r="E28" s="302"/>
      <c r="F28" s="292"/>
      <c r="G28" s="292"/>
      <c r="H28" s="241" t="s">
        <v>302</v>
      </c>
      <c r="I28" s="241" t="s">
        <v>303</v>
      </c>
      <c r="J28" s="242" t="s">
        <v>304</v>
      </c>
      <c r="K28" s="289"/>
    </row>
    <row r="29" spans="2:11" x14ac:dyDescent="0.25">
      <c r="B29" s="303" t="s">
        <v>0</v>
      </c>
      <c r="C29" s="304"/>
      <c r="D29" s="304"/>
      <c r="E29" s="304"/>
      <c r="F29" s="243" t="s">
        <v>1</v>
      </c>
      <c r="G29" s="243" t="s">
        <v>2</v>
      </c>
      <c r="H29" s="243" t="s">
        <v>3</v>
      </c>
      <c r="I29" s="243" t="s">
        <v>4</v>
      </c>
      <c r="J29" s="243" t="s">
        <v>5</v>
      </c>
      <c r="K29" s="243" t="s">
        <v>6</v>
      </c>
    </row>
    <row r="30" spans="2:11" ht="15.75" x14ac:dyDescent="0.25">
      <c r="B30" s="305" t="s">
        <v>7</v>
      </c>
      <c r="C30" s="306"/>
      <c r="D30" s="306"/>
      <c r="E30" s="306"/>
      <c r="F30" s="209" t="s">
        <v>8</v>
      </c>
      <c r="G30" s="209" t="s">
        <v>9</v>
      </c>
      <c r="H30" s="111">
        <f>'Контрольный лист'!L35</f>
        <v>22294.13</v>
      </c>
      <c r="I30" s="111"/>
      <c r="J30" s="111"/>
      <c r="K30" s="244"/>
    </row>
    <row r="31" spans="2:11" ht="12.75" customHeight="1" x14ac:dyDescent="0.25">
      <c r="B31" s="305" t="s">
        <v>10</v>
      </c>
      <c r="C31" s="306"/>
      <c r="D31" s="306"/>
      <c r="E31" s="306"/>
      <c r="F31" s="209" t="s">
        <v>11</v>
      </c>
      <c r="G31" s="209" t="s">
        <v>9</v>
      </c>
      <c r="H31" s="111"/>
      <c r="I31" s="111"/>
      <c r="J31" s="111"/>
      <c r="K31" s="244"/>
    </row>
    <row r="32" spans="2:11" ht="15.75" x14ac:dyDescent="0.25">
      <c r="B32" s="320" t="s">
        <v>12</v>
      </c>
      <c r="C32" s="354"/>
      <c r="D32" s="354"/>
      <c r="E32" s="354"/>
      <c r="F32" s="205" t="s">
        <v>13</v>
      </c>
      <c r="G32" s="245"/>
      <c r="H32" s="286">
        <f>H33+H34+H38+H39+H46+H45+H50</f>
        <v>9899521.6699999999</v>
      </c>
      <c r="I32" s="286">
        <f>I33+I34+I38+I39+I46+I45+I50</f>
        <v>8935509.8000000007</v>
      </c>
      <c r="J32" s="286">
        <f>J33+J34+J38+J39+J46+J45+J50</f>
        <v>7845209.7999999998</v>
      </c>
      <c r="K32" s="246">
        <f>K33+K34+K38+K39+K46+K45+K50</f>
        <v>0</v>
      </c>
    </row>
    <row r="33" spans="2:11" ht="30.75" customHeight="1" x14ac:dyDescent="0.25">
      <c r="B33" s="294" t="s">
        <v>14</v>
      </c>
      <c r="C33" s="295"/>
      <c r="D33" s="295"/>
      <c r="E33" s="295"/>
      <c r="F33" s="209" t="s">
        <v>15</v>
      </c>
      <c r="G33" s="209" t="s">
        <v>16</v>
      </c>
      <c r="H33" s="111">
        <f>'Приложение 1'!H22</f>
        <v>0</v>
      </c>
      <c r="I33" s="111">
        <f>'Приложение 1'!I22</f>
        <v>0</v>
      </c>
      <c r="J33" s="111">
        <f>'Приложение 1'!J22</f>
        <v>0</v>
      </c>
      <c r="K33" s="111">
        <f>'Приложение 1'!K22</f>
        <v>0</v>
      </c>
    </row>
    <row r="34" spans="2:11" ht="28.5" customHeight="1" x14ac:dyDescent="0.25">
      <c r="B34" s="294" t="s">
        <v>17</v>
      </c>
      <c r="C34" s="295"/>
      <c r="D34" s="295"/>
      <c r="E34" s="295"/>
      <c r="F34" s="209" t="s">
        <v>18</v>
      </c>
      <c r="G34" s="209" t="s">
        <v>19</v>
      </c>
      <c r="H34" s="111">
        <f>SUM(H35:H37)</f>
        <v>8231632.7999999998</v>
      </c>
      <c r="I34" s="111">
        <f>SUM(I35:I37)</f>
        <v>7980075.7999999998</v>
      </c>
      <c r="J34" s="111">
        <f>SUM(J35:J37)</f>
        <v>6889775.7999999998</v>
      </c>
      <c r="K34" s="111">
        <f>SUM(K35:K37)</f>
        <v>0</v>
      </c>
    </row>
    <row r="35" spans="2:11" ht="61.5" customHeight="1" x14ac:dyDescent="0.25">
      <c r="B35" s="294" t="s">
        <v>20</v>
      </c>
      <c r="C35" s="295"/>
      <c r="D35" s="295"/>
      <c r="E35" s="295"/>
      <c r="F35" s="209" t="s">
        <v>21</v>
      </c>
      <c r="G35" s="209" t="s">
        <v>19</v>
      </c>
      <c r="H35" s="111">
        <f>'Приложение 1'!H33</f>
        <v>8036632.7999999998</v>
      </c>
      <c r="I35" s="111">
        <f>'Приложение 1'!I33</f>
        <v>7785075.7999999998</v>
      </c>
      <c r="J35" s="111">
        <f>'Приложение 1'!J33</f>
        <v>6694775.7999999998</v>
      </c>
      <c r="K35" s="111">
        <f>'Приложение 1'!K33</f>
        <v>0</v>
      </c>
    </row>
    <row r="36" spans="2:11" ht="15.75" customHeight="1" x14ac:dyDescent="0.25">
      <c r="B36" s="305" t="s">
        <v>22</v>
      </c>
      <c r="C36" s="315"/>
      <c r="D36" s="315"/>
      <c r="E36" s="315"/>
      <c r="F36" s="209" t="s">
        <v>23</v>
      </c>
      <c r="G36" s="209" t="s">
        <v>19</v>
      </c>
      <c r="H36" s="111">
        <f>'Приложение 1'!H43+'Приложение 1'!H44+'Приложение 1'!H45</f>
        <v>195000</v>
      </c>
      <c r="I36" s="111">
        <f>'Приложение 1'!I43+'Приложение 1'!I44+'Приложение 1'!I45</f>
        <v>195000</v>
      </c>
      <c r="J36" s="111">
        <f>'Приложение 1'!J43+'Приложение 1'!J44+'Приложение 1'!J45</f>
        <v>195000</v>
      </c>
      <c r="K36" s="111">
        <f>'Приложение 1'!K43+'Приложение 1'!K44+'Приложение 1'!K45</f>
        <v>0</v>
      </c>
    </row>
    <row r="37" spans="2:11" ht="46.5" customHeight="1" x14ac:dyDescent="0.25">
      <c r="B37" s="294" t="s">
        <v>24</v>
      </c>
      <c r="C37" s="295"/>
      <c r="D37" s="295"/>
      <c r="E37" s="295"/>
      <c r="F37" s="209" t="s">
        <v>25</v>
      </c>
      <c r="G37" s="209" t="s">
        <v>19</v>
      </c>
      <c r="H37" s="111">
        <f>'Приложение 1'!H56</f>
        <v>0</v>
      </c>
      <c r="I37" s="111">
        <f>'Приложение 1'!I56</f>
        <v>0</v>
      </c>
      <c r="J37" s="111">
        <f>'Приложение 1'!J56</f>
        <v>0</v>
      </c>
      <c r="K37" s="111">
        <f>'Приложение 1'!K56</f>
        <v>0</v>
      </c>
    </row>
    <row r="38" spans="2:11" ht="30" customHeight="1" x14ac:dyDescent="0.25">
      <c r="B38" s="294" t="s">
        <v>26</v>
      </c>
      <c r="C38" s="307"/>
      <c r="D38" s="307"/>
      <c r="E38" s="307"/>
      <c r="F38" s="209" t="s">
        <v>27</v>
      </c>
      <c r="G38" s="209" t="s">
        <v>28</v>
      </c>
      <c r="H38" s="111">
        <f>'Приложение 1'!H67+'Приложение 1'!H78</f>
        <v>0</v>
      </c>
      <c r="I38" s="111">
        <f>'Приложение 1'!I67+'Приложение 1'!I78</f>
        <v>0</v>
      </c>
      <c r="J38" s="111">
        <f>'Приложение 1'!J67+'Приложение 1'!J78</f>
        <v>0</v>
      </c>
      <c r="K38" s="111">
        <f>'Приложение 1'!K67+'Приложение 1'!K78</f>
        <v>0</v>
      </c>
    </row>
    <row r="39" spans="2:11" ht="15.75" customHeight="1" x14ac:dyDescent="0.25">
      <c r="B39" s="294" t="s">
        <v>29</v>
      </c>
      <c r="C39" s="307"/>
      <c r="D39" s="307"/>
      <c r="E39" s="307"/>
      <c r="F39" s="209" t="s">
        <v>30</v>
      </c>
      <c r="G39" s="209" t="s">
        <v>31</v>
      </c>
      <c r="H39" s="111">
        <f>SUM(H40:H44)</f>
        <v>1667888.87</v>
      </c>
      <c r="I39" s="111">
        <f>SUM(I40:I44)</f>
        <v>955434</v>
      </c>
      <c r="J39" s="111">
        <f>SUM(J40:J44)</f>
        <v>955434</v>
      </c>
      <c r="K39" s="111">
        <f>SUM(K40:K44)</f>
        <v>0</v>
      </c>
    </row>
    <row r="40" spans="2:11" ht="15.75" x14ac:dyDescent="0.25">
      <c r="B40" s="308" t="s">
        <v>32</v>
      </c>
      <c r="C40" s="309"/>
      <c r="D40" s="309"/>
      <c r="E40" s="309"/>
      <c r="F40" s="247"/>
      <c r="G40" s="247"/>
      <c r="H40" s="248"/>
      <c r="I40" s="248"/>
      <c r="J40" s="248"/>
      <c r="K40" s="249"/>
    </row>
    <row r="41" spans="2:11" ht="15.75" x14ac:dyDescent="0.25">
      <c r="B41" s="310" t="s">
        <v>33</v>
      </c>
      <c r="C41" s="311"/>
      <c r="D41" s="311"/>
      <c r="E41" s="311"/>
      <c r="F41" s="250" t="s">
        <v>34</v>
      </c>
      <c r="G41" s="250" t="s">
        <v>31</v>
      </c>
      <c r="H41" s="287">
        <f>'Приложение 1'!H111</f>
        <v>1667888.87</v>
      </c>
      <c r="I41" s="251">
        <f>'Приложение 1'!I111</f>
        <v>955434</v>
      </c>
      <c r="J41" s="251">
        <f>'Приложение 1'!J111</f>
        <v>955434</v>
      </c>
      <c r="K41" s="251">
        <f>'Приложение 1'!K111</f>
        <v>0</v>
      </c>
    </row>
    <row r="42" spans="2:11" ht="15.75" x14ac:dyDescent="0.25">
      <c r="B42" s="312" t="s">
        <v>385</v>
      </c>
      <c r="C42" s="313"/>
      <c r="D42" s="313"/>
      <c r="E42" s="314"/>
      <c r="F42" s="209" t="s">
        <v>35</v>
      </c>
      <c r="G42" s="209" t="s">
        <v>31</v>
      </c>
      <c r="H42" s="111">
        <f>'Приложение 1'!H144</f>
        <v>0</v>
      </c>
      <c r="I42" s="111">
        <f>'Приложение 1'!I144</f>
        <v>0</v>
      </c>
      <c r="J42" s="111">
        <f>'Приложение 1'!J144</f>
        <v>0</v>
      </c>
      <c r="K42" s="111">
        <f>'Приложение 1'!K144</f>
        <v>0</v>
      </c>
    </row>
    <row r="43" spans="2:11" ht="15.75" x14ac:dyDescent="0.25">
      <c r="B43" s="305" t="s">
        <v>379</v>
      </c>
      <c r="C43" s="315"/>
      <c r="D43" s="315"/>
      <c r="E43" s="315"/>
      <c r="F43" s="209" t="s">
        <v>36</v>
      </c>
      <c r="G43" s="209" t="s">
        <v>31</v>
      </c>
      <c r="H43" s="111">
        <f>'Приложение 1'!H121</f>
        <v>0</v>
      </c>
      <c r="I43" s="111">
        <f>'Приложение 1'!I121</f>
        <v>0</v>
      </c>
      <c r="J43" s="111">
        <f>'Приложение 1'!J121</f>
        <v>0</v>
      </c>
      <c r="K43" s="111">
        <f>'Приложение 1'!K121</f>
        <v>0</v>
      </c>
    </row>
    <row r="44" spans="2:11" ht="15.75" x14ac:dyDescent="0.25">
      <c r="B44" s="305" t="s">
        <v>37</v>
      </c>
      <c r="C44" s="315"/>
      <c r="D44" s="315"/>
      <c r="E44" s="315"/>
      <c r="F44" s="209" t="s">
        <v>38</v>
      </c>
      <c r="G44" s="209" t="s">
        <v>31</v>
      </c>
      <c r="H44" s="111">
        <f>'Приложение 1'!H131</f>
        <v>0</v>
      </c>
      <c r="I44" s="111">
        <f>'Приложение 1'!I131</f>
        <v>0</v>
      </c>
      <c r="J44" s="111">
        <f>'Приложение 1'!J131</f>
        <v>0</v>
      </c>
      <c r="K44" s="111">
        <f>'Приложение 1'!K131</f>
        <v>0</v>
      </c>
    </row>
    <row r="45" spans="2:11" ht="13.5" customHeight="1" x14ac:dyDescent="0.25">
      <c r="B45" s="305" t="s">
        <v>39</v>
      </c>
      <c r="C45" s="315"/>
      <c r="D45" s="315"/>
      <c r="E45" s="315"/>
      <c r="F45" s="209" t="s">
        <v>40</v>
      </c>
      <c r="G45" s="209" t="s">
        <v>41</v>
      </c>
      <c r="H45" s="111">
        <v>0</v>
      </c>
      <c r="I45" s="111">
        <v>0</v>
      </c>
      <c r="J45" s="111">
        <v>0</v>
      </c>
      <c r="K45" s="111">
        <v>0</v>
      </c>
    </row>
    <row r="46" spans="2:11" ht="15.75" x14ac:dyDescent="0.25">
      <c r="B46" s="294" t="s">
        <v>42</v>
      </c>
      <c r="C46" s="307"/>
      <c r="D46" s="307"/>
      <c r="E46" s="351"/>
      <c r="F46" s="209" t="s">
        <v>43</v>
      </c>
      <c r="G46" s="209" t="s">
        <v>44</v>
      </c>
      <c r="H46" s="111">
        <f>SUM(H47:H49)</f>
        <v>0</v>
      </c>
      <c r="I46" s="111">
        <f>SUM(I47:I50)</f>
        <v>0</v>
      </c>
      <c r="J46" s="111">
        <f>SUM(J47:J50)</f>
        <v>0</v>
      </c>
      <c r="K46" s="111">
        <f>SUM(K47:K50)</f>
        <v>0</v>
      </c>
    </row>
    <row r="47" spans="2:11" ht="12.75" customHeight="1" x14ac:dyDescent="0.25">
      <c r="B47" s="352" t="s">
        <v>32</v>
      </c>
      <c r="C47" s="353"/>
      <c r="D47" s="353"/>
      <c r="E47" s="353"/>
      <c r="F47" s="347" t="s">
        <v>46</v>
      </c>
      <c r="G47" s="347" t="s">
        <v>44</v>
      </c>
      <c r="H47" s="345">
        <f>'Приложение 1'!H175</f>
        <v>0</v>
      </c>
      <c r="I47" s="345">
        <f>'Приложение 1'!I175</f>
        <v>0</v>
      </c>
      <c r="J47" s="345">
        <f>'Приложение 1'!J175</f>
        <v>0</v>
      </c>
      <c r="K47" s="345">
        <f>'Приложение 1'!K175</f>
        <v>0</v>
      </c>
    </row>
    <row r="48" spans="2:11" ht="13.9" customHeight="1" x14ac:dyDescent="0.25">
      <c r="B48" s="310" t="s">
        <v>45</v>
      </c>
      <c r="C48" s="311"/>
      <c r="D48" s="311"/>
      <c r="E48" s="311"/>
      <c r="F48" s="336"/>
      <c r="G48" s="336"/>
      <c r="H48" s="346"/>
      <c r="I48" s="346"/>
      <c r="J48" s="346"/>
      <c r="K48" s="346"/>
    </row>
    <row r="49" spans="2:11" ht="15.75" x14ac:dyDescent="0.25">
      <c r="B49" s="294" t="s">
        <v>47</v>
      </c>
      <c r="C49" s="307"/>
      <c r="D49" s="307"/>
      <c r="E49" s="307"/>
      <c r="F49" s="209" t="s">
        <v>48</v>
      </c>
      <c r="G49" s="209" t="s">
        <v>44</v>
      </c>
      <c r="H49" s="111">
        <f>'Приложение 1'!H184</f>
        <v>0</v>
      </c>
      <c r="I49" s="111">
        <f>'Приложение 1'!I184</f>
        <v>0</v>
      </c>
      <c r="J49" s="111">
        <f>'Приложение 1'!J184</f>
        <v>0</v>
      </c>
      <c r="K49" s="111">
        <f>'Приложение 1'!K184</f>
        <v>0</v>
      </c>
    </row>
    <row r="50" spans="2:11" ht="16.899999999999999" customHeight="1" x14ac:dyDescent="0.25">
      <c r="B50" s="294" t="s">
        <v>49</v>
      </c>
      <c r="C50" s="307"/>
      <c r="D50" s="307"/>
      <c r="E50" s="307"/>
      <c r="F50" s="209" t="s">
        <v>50</v>
      </c>
      <c r="G50" s="209" t="s">
        <v>9</v>
      </c>
      <c r="H50" s="111">
        <f>H51</f>
        <v>0</v>
      </c>
      <c r="I50" s="111">
        <f>I51</f>
        <v>0</v>
      </c>
      <c r="J50" s="111">
        <f>J51</f>
        <v>0</v>
      </c>
      <c r="K50" s="111">
        <f>K51</f>
        <v>0</v>
      </c>
    </row>
    <row r="51" spans="2:11" ht="40.9" customHeight="1" x14ac:dyDescent="0.25">
      <c r="B51" s="294" t="s">
        <v>51</v>
      </c>
      <c r="C51" s="307"/>
      <c r="D51" s="307"/>
      <c r="E51" s="307"/>
      <c r="F51" s="209" t="s">
        <v>52</v>
      </c>
      <c r="G51" s="209" t="s">
        <v>53</v>
      </c>
      <c r="H51" s="111">
        <f>'Приложение 1'!H34+'Приложение 1'!H46</f>
        <v>0</v>
      </c>
      <c r="I51" s="111">
        <f>'Приложение 1'!I34+'Приложение 1'!I46</f>
        <v>0</v>
      </c>
      <c r="J51" s="111">
        <f>'Приложение 1'!J34+'Приложение 1'!J46</f>
        <v>0</v>
      </c>
      <c r="K51" s="111">
        <f>'Приложение 1'!K34+'Приложение 1'!K46</f>
        <v>0</v>
      </c>
    </row>
    <row r="52" spans="2:11" ht="15.75" x14ac:dyDescent="0.25">
      <c r="B52" s="319"/>
      <c r="C52" s="315"/>
      <c r="D52" s="315"/>
      <c r="E52" s="315"/>
      <c r="F52" s="244"/>
      <c r="G52" s="244"/>
      <c r="H52" s="111"/>
      <c r="I52" s="111"/>
      <c r="J52" s="111"/>
      <c r="K52" s="244"/>
    </row>
    <row r="53" spans="2:11" ht="15.75" x14ac:dyDescent="0.25">
      <c r="B53" s="320" t="s">
        <v>54</v>
      </c>
      <c r="C53" s="315"/>
      <c r="D53" s="315"/>
      <c r="E53" s="315"/>
      <c r="F53" s="205" t="s">
        <v>55</v>
      </c>
      <c r="G53" s="205" t="s">
        <v>9</v>
      </c>
      <c r="H53" s="286">
        <f>H54+H59+H64+H68+H70</f>
        <v>9921815.7979640011</v>
      </c>
      <c r="I53" s="246">
        <f>I54+I59+I64+I68+I70</f>
        <v>8935509.8000000007</v>
      </c>
      <c r="J53" s="286">
        <f>J54+J59+J64+J68+J70</f>
        <v>7845209.7999999998</v>
      </c>
      <c r="K53" s="246">
        <f>K54+K59+K64+K68+K70</f>
        <v>0</v>
      </c>
    </row>
    <row r="54" spans="2:11" ht="32.25" customHeight="1" x14ac:dyDescent="0.25">
      <c r="B54" s="294" t="s">
        <v>56</v>
      </c>
      <c r="C54" s="307"/>
      <c r="D54" s="307"/>
      <c r="E54" s="307"/>
      <c r="F54" s="209" t="s">
        <v>57</v>
      </c>
      <c r="G54" s="209" t="s">
        <v>9</v>
      </c>
      <c r="H54" s="111">
        <f>SUM(H55:H58)</f>
        <v>6677379.7979640011</v>
      </c>
      <c r="I54" s="111">
        <f>SUM(I55:I58)</f>
        <v>6563843.7999999998</v>
      </c>
      <c r="J54" s="111">
        <f>SUM(J55:J58)</f>
        <v>6043043.7999999998</v>
      </c>
      <c r="K54" s="111">
        <f>SUM(K55:K58)</f>
        <v>0</v>
      </c>
    </row>
    <row r="55" spans="2:11" ht="28.5" customHeight="1" x14ac:dyDescent="0.25">
      <c r="B55" s="294" t="s">
        <v>58</v>
      </c>
      <c r="C55" s="307"/>
      <c r="D55" s="307"/>
      <c r="E55" s="307"/>
      <c r="F55" s="209" t="s">
        <v>59</v>
      </c>
      <c r="G55" s="209" t="s">
        <v>60</v>
      </c>
      <c r="H55" s="111">
        <f>'МЗ п.1'!L29+'ВД п.1'!L20+'ИЦ п.1'!M20</f>
        <v>5128555.682000001</v>
      </c>
      <c r="I55" s="111">
        <f>'МЗ п.1'!M29+'ВД п.1'!M20+'ИЦ п.1'!N20</f>
        <v>5041354.68</v>
      </c>
      <c r="J55" s="111">
        <f>'МЗ п.1'!N29+'ВД п.1'!N20+'ИЦ п.1'!O20</f>
        <v>4641354.68</v>
      </c>
      <c r="K55" s="111">
        <f>'МЗ п.1'!O29+'ВД п.1'!O20+'ИЦ п.1'!P20</f>
        <v>0</v>
      </c>
    </row>
    <row r="56" spans="2:11" ht="30" customHeight="1" x14ac:dyDescent="0.25">
      <c r="B56" s="294" t="s">
        <v>61</v>
      </c>
      <c r="C56" s="307"/>
      <c r="D56" s="307"/>
      <c r="E56" s="307"/>
      <c r="F56" s="209" t="s">
        <v>62</v>
      </c>
      <c r="G56" s="209" t="s">
        <v>63</v>
      </c>
      <c r="H56" s="111">
        <f>'МЗ п.1.2-6'!H10+'МЗ п.1.2-6'!H21+'ВД п.1.2-6'!H10+'ВД п.1.2-6'!H21+'ИЦ п.1.2-6'!H10+'ИЦ п.1.2-6'!H21</f>
        <v>0</v>
      </c>
      <c r="I56" s="111">
        <f>'МЗ п.1.2-6'!I10+'МЗ п.1.2-6'!I21+'ВД п.1.2-6'!I10+'ВД п.1.2-6'!I21+'ИЦ п.1.2-6'!I10+'ИЦ п.1.2-6'!I21</f>
        <v>0</v>
      </c>
      <c r="J56" s="111">
        <f>'МЗ п.1.2-6'!J10+'МЗ п.1.2-6'!J21+'ВД п.1.2-6'!J10+'ВД п.1.2-6'!J21+'ИЦ п.1.2-6'!J10+'ИЦ п.1.2-6'!J21</f>
        <v>0</v>
      </c>
      <c r="K56" s="111">
        <f>'МЗ п.1.2-6'!K10+'МЗ п.1.2-6'!K21+'ВД п.1.2-6'!K10+'ВД п.1.2-6'!K21+'ИЦ п.1.2-6'!K10+'ИЦ п.1.2-6'!K21</f>
        <v>0</v>
      </c>
    </row>
    <row r="57" spans="2:11" ht="31.5" customHeight="1" x14ac:dyDescent="0.25">
      <c r="B57" s="294" t="s">
        <v>64</v>
      </c>
      <c r="C57" s="307"/>
      <c r="D57" s="307"/>
      <c r="E57" s="307"/>
      <c r="F57" s="209" t="s">
        <v>65</v>
      </c>
      <c r="G57" s="209" t="s">
        <v>66</v>
      </c>
      <c r="H57" s="111">
        <f>'МЗ п.1.2-6'!H125+'ВД п.1.2-6'!H125+'ИЦ п.1.2-6'!H99</f>
        <v>0</v>
      </c>
      <c r="I57" s="111">
        <f>'МЗ п.1.2-6'!I125+'ВД п.1.2-6'!I125+'ИЦ п.1.2-6'!I99</f>
        <v>0</v>
      </c>
      <c r="J57" s="111">
        <f>'МЗ п.1.2-6'!J125+'ВД п.1.2-6'!J125+'ИЦ п.1.2-6'!J99</f>
        <v>0</v>
      </c>
      <c r="K57" s="111">
        <f>'МЗ п.1.2-6'!K125+'ВД п.1.2-6'!K125+'ИЦ п.1.2-6'!K99</f>
        <v>0</v>
      </c>
    </row>
    <row r="58" spans="2:11" ht="45" customHeight="1" x14ac:dyDescent="0.25">
      <c r="B58" s="294" t="s">
        <v>67</v>
      </c>
      <c r="C58" s="307"/>
      <c r="D58" s="307"/>
      <c r="E58" s="307"/>
      <c r="F58" s="209" t="s">
        <v>68</v>
      </c>
      <c r="G58" s="209" t="s">
        <v>69</v>
      </c>
      <c r="H58" s="111">
        <f>'МЗ п.1.2-6'!H43+'ВД п.1.2-6'!H43+'ИЦ п.1.2-6'!H43</f>
        <v>1548824.1159640003</v>
      </c>
      <c r="I58" s="111">
        <f>'МЗ п.1.2-6'!I43+'ВД п.1.2-6'!I43+'ИЦ п.1.2-6'!I43</f>
        <v>1522489.12</v>
      </c>
      <c r="J58" s="111">
        <f>'МЗ п.1.2-6'!J43+'ВД п.1.2-6'!J43+'ИЦ п.1.2-6'!J43</f>
        <v>1401689.1199999999</v>
      </c>
      <c r="K58" s="111">
        <f>'МЗ п.1.2-6'!K43+'ВД п.1.2-6'!K43+'ИЦ п.1.2-6'!K43</f>
        <v>0</v>
      </c>
    </row>
    <row r="59" spans="2:11" ht="15.75" customHeight="1" x14ac:dyDescent="0.25">
      <c r="B59" s="294" t="s">
        <v>70</v>
      </c>
      <c r="C59" s="307"/>
      <c r="D59" s="307"/>
      <c r="E59" s="307"/>
      <c r="F59" s="209" t="s">
        <v>71</v>
      </c>
      <c r="G59" s="209" t="s">
        <v>72</v>
      </c>
      <c r="H59" s="111">
        <f>H62+H63+H60</f>
        <v>0</v>
      </c>
      <c r="I59" s="111">
        <f t="shared" ref="I59:K59" si="0">I62+I63+I60</f>
        <v>0</v>
      </c>
      <c r="J59" s="111">
        <f t="shared" si="0"/>
        <v>0</v>
      </c>
      <c r="K59" s="111">
        <f t="shared" si="0"/>
        <v>0</v>
      </c>
    </row>
    <row r="60" spans="2:11" ht="40.15" customHeight="1" x14ac:dyDescent="0.25">
      <c r="B60" s="316" t="s">
        <v>392</v>
      </c>
      <c r="C60" s="321"/>
      <c r="D60" s="321"/>
      <c r="E60" s="322"/>
      <c r="F60" s="209" t="s">
        <v>393</v>
      </c>
      <c r="G60" s="209" t="s">
        <v>394</v>
      </c>
      <c r="H60" s="111">
        <f>H61</f>
        <v>0</v>
      </c>
      <c r="I60" s="111">
        <f t="shared" ref="I60:K60" si="1">I61</f>
        <v>0</v>
      </c>
      <c r="J60" s="111">
        <f t="shared" si="1"/>
        <v>0</v>
      </c>
      <c r="K60" s="111">
        <f t="shared" si="1"/>
        <v>0</v>
      </c>
    </row>
    <row r="61" spans="2:11" ht="27" customHeight="1" x14ac:dyDescent="0.25">
      <c r="B61" s="316" t="s">
        <v>395</v>
      </c>
      <c r="C61" s="321"/>
      <c r="D61" s="321"/>
      <c r="E61" s="322"/>
      <c r="F61" s="209" t="s">
        <v>396</v>
      </c>
      <c r="G61" s="209" t="s">
        <v>397</v>
      </c>
      <c r="H61" s="111">
        <f>'МЗ п.1.2-6'!H65+'ВД п.1.2-6'!H65+'ИЦ п.1.2-6'!H65</f>
        <v>0</v>
      </c>
      <c r="I61" s="111">
        <f>'МЗ п.1.2-6'!I65+'ВД п.1.2-6'!I65+'ИЦ п.1.2-6'!I65</f>
        <v>0</v>
      </c>
      <c r="J61" s="111">
        <f>'МЗ п.1.2-6'!J65+'ВД п.1.2-6'!J65+'ИЦ п.1.2-6'!J65</f>
        <v>0</v>
      </c>
      <c r="K61" s="111">
        <f>'МЗ п.1.2-6'!K65+'ВД п.1.2-6'!K65+'ИЦ п.1.2-6'!K65</f>
        <v>0</v>
      </c>
    </row>
    <row r="62" spans="2:11" ht="75.75" customHeight="1" x14ac:dyDescent="0.25">
      <c r="B62" s="294" t="s">
        <v>73</v>
      </c>
      <c r="C62" s="307"/>
      <c r="D62" s="307"/>
      <c r="E62" s="307"/>
      <c r="F62" s="209" t="s">
        <v>74</v>
      </c>
      <c r="G62" s="209" t="s">
        <v>75</v>
      </c>
      <c r="H62" s="111">
        <f>'МЗ п.1.2-6'!H56+'ВД п.1.2-6'!H56+'ИЦ п.1.2-6'!H56</f>
        <v>0</v>
      </c>
      <c r="I62" s="111">
        <f>'МЗ п.1.2-6'!I56+'ВД п.1.2-6'!I56+'ИЦ п.1.2-6'!I56</f>
        <v>0</v>
      </c>
      <c r="J62" s="111">
        <f>'МЗ п.1.2-6'!J56+'ВД п.1.2-6'!J56+'ИЦ п.1.2-6'!J56</f>
        <v>0</v>
      </c>
      <c r="K62" s="111">
        <f>'МЗ п.1.2-6'!K56+'ВД п.1.2-6'!K56+'ИЦ п.1.2-6'!K56</f>
        <v>0</v>
      </c>
    </row>
    <row r="63" spans="2:11" ht="14.25" customHeight="1" x14ac:dyDescent="0.25">
      <c r="B63" s="316" t="s">
        <v>76</v>
      </c>
      <c r="C63" s="317"/>
      <c r="D63" s="317"/>
      <c r="E63" s="318"/>
      <c r="F63" s="209" t="s">
        <v>77</v>
      </c>
      <c r="G63" s="209" t="s">
        <v>78</v>
      </c>
      <c r="H63" s="111"/>
      <c r="I63" s="111"/>
      <c r="J63" s="111"/>
      <c r="K63" s="252"/>
    </row>
    <row r="64" spans="2:11" ht="16.5" customHeight="1" x14ac:dyDescent="0.25">
      <c r="B64" s="294" t="s">
        <v>79</v>
      </c>
      <c r="C64" s="307"/>
      <c r="D64" s="307"/>
      <c r="E64" s="307"/>
      <c r="F64" s="209" t="s">
        <v>80</v>
      </c>
      <c r="G64" s="209" t="s">
        <v>81</v>
      </c>
      <c r="H64" s="111">
        <f>SUM(H65:H67)</f>
        <v>85974</v>
      </c>
      <c r="I64" s="111">
        <f t="shared" ref="I64:K64" si="2">SUM(I65:I67)</f>
        <v>85974</v>
      </c>
      <c r="J64" s="111">
        <f t="shared" si="2"/>
        <v>85974</v>
      </c>
      <c r="K64" s="111">
        <f t="shared" si="2"/>
        <v>0</v>
      </c>
    </row>
    <row r="65" spans="2:11" ht="15.75" x14ac:dyDescent="0.25">
      <c r="B65" s="294" t="s">
        <v>82</v>
      </c>
      <c r="C65" s="307"/>
      <c r="D65" s="307"/>
      <c r="E65" s="307"/>
      <c r="F65" s="209" t="s">
        <v>83</v>
      </c>
      <c r="G65" s="209" t="s">
        <v>84</v>
      </c>
      <c r="H65" s="111">
        <f>'МЗ п.1.2-6'!H76+'ВД п.1.2-6'!H76</f>
        <v>85974</v>
      </c>
      <c r="I65" s="111">
        <f>'МЗ п.1.2-6'!I76+'ВД п.1.2-6'!I76</f>
        <v>85974</v>
      </c>
      <c r="J65" s="111">
        <f>'МЗ п.1.2-6'!J76+'ВД п.1.2-6'!J76</f>
        <v>85974</v>
      </c>
      <c r="K65" s="111">
        <f>'МЗ п.1.2-6'!K76+'ВД п.1.2-6'!K76</f>
        <v>0</v>
      </c>
    </row>
    <row r="66" spans="2:11" ht="28.5" customHeight="1" x14ac:dyDescent="0.25">
      <c r="B66" s="294" t="s">
        <v>85</v>
      </c>
      <c r="C66" s="307"/>
      <c r="D66" s="307"/>
      <c r="E66" s="307"/>
      <c r="F66" s="209" t="s">
        <v>86</v>
      </c>
      <c r="G66" s="209" t="s">
        <v>87</v>
      </c>
      <c r="H66" s="111">
        <f>'МЗ п.1.2-6'!H85+'ВД п.1.2-6'!H85</f>
        <v>0</v>
      </c>
      <c r="I66" s="111">
        <f>'МЗ п.1.2-6'!I85+'ВД п.1.2-6'!I85</f>
        <v>0</v>
      </c>
      <c r="J66" s="111">
        <f>'МЗ п.1.2-6'!J85+'ВД п.1.2-6'!J85</f>
        <v>0</v>
      </c>
      <c r="K66" s="111">
        <f>'МЗ п.1.2-6'!K85+'ВД п.1.2-6'!K85</f>
        <v>0</v>
      </c>
    </row>
    <row r="67" spans="2:11" ht="30" customHeight="1" x14ac:dyDescent="0.25">
      <c r="B67" s="294" t="s">
        <v>88</v>
      </c>
      <c r="C67" s="307"/>
      <c r="D67" s="307"/>
      <c r="E67" s="307"/>
      <c r="F67" s="209" t="s">
        <v>89</v>
      </c>
      <c r="G67" s="209" t="s">
        <v>90</v>
      </c>
      <c r="H67" s="111">
        <f>'МЗ п.1.2-6'!H94+'ВД п.1.2-6'!H94</f>
        <v>0</v>
      </c>
      <c r="I67" s="111">
        <f>'МЗ п.1.2-6'!I94+'ВД п.1.2-6'!I94</f>
        <v>0</v>
      </c>
      <c r="J67" s="111">
        <f>'МЗ п.1.2-6'!J94+'ВД п.1.2-6'!J94</f>
        <v>0</v>
      </c>
      <c r="K67" s="111">
        <f>'МЗ п.1.2-6'!K94+'ВД п.1.2-6'!K94</f>
        <v>0</v>
      </c>
    </row>
    <row r="68" spans="2:11" ht="30" customHeight="1" x14ac:dyDescent="0.25">
      <c r="B68" s="294" t="s">
        <v>91</v>
      </c>
      <c r="C68" s="307"/>
      <c r="D68" s="307"/>
      <c r="E68" s="307"/>
      <c r="F68" s="209" t="s">
        <v>92</v>
      </c>
      <c r="G68" s="209" t="s">
        <v>9</v>
      </c>
      <c r="H68" s="111">
        <f>H69</f>
        <v>0</v>
      </c>
      <c r="I68" s="111">
        <f t="shared" ref="I68:K68" si="3">I69</f>
        <v>0</v>
      </c>
      <c r="J68" s="111">
        <f t="shared" si="3"/>
        <v>0</v>
      </c>
      <c r="K68" s="111">
        <f t="shared" si="3"/>
        <v>0</v>
      </c>
    </row>
    <row r="69" spans="2:11" ht="40.9" customHeight="1" x14ac:dyDescent="0.25">
      <c r="B69" s="294" t="s">
        <v>93</v>
      </c>
      <c r="C69" s="307"/>
      <c r="D69" s="307"/>
      <c r="E69" s="307"/>
      <c r="F69" s="209" t="s">
        <v>94</v>
      </c>
      <c r="G69" s="209" t="s">
        <v>95</v>
      </c>
      <c r="H69" s="111">
        <f>'МЗ п.1.2-6'!H103+'ВД п.1.2-6'!H103+'ИЦ п.1.2-6'!H76</f>
        <v>0</v>
      </c>
      <c r="I69" s="111">
        <f>'МЗ п.1.2-6'!I103+'ВД п.1.2-6'!I103+'ИЦ п.1.2-6'!I76</f>
        <v>0</v>
      </c>
      <c r="J69" s="111">
        <f>'МЗ п.1.2-6'!J103+'ВД п.1.2-6'!J103+'ИЦ п.1.2-6'!J76</f>
        <v>0</v>
      </c>
      <c r="K69" s="111">
        <f>'МЗ п.1.2-6'!K103+'ВД п.1.2-6'!K103+'ИЦ п.1.2-6'!K76</f>
        <v>0</v>
      </c>
    </row>
    <row r="70" spans="2:11" ht="16.5" customHeight="1" x14ac:dyDescent="0.25">
      <c r="B70" s="294" t="s">
        <v>96</v>
      </c>
      <c r="C70" s="307"/>
      <c r="D70" s="307"/>
      <c r="E70" s="307"/>
      <c r="F70" s="209" t="s">
        <v>97</v>
      </c>
      <c r="G70" s="209" t="s">
        <v>9</v>
      </c>
      <c r="H70" s="111">
        <f>SUM(H71:H74)</f>
        <v>3158462</v>
      </c>
      <c r="I70" s="111">
        <f>SUM(I71:I74)</f>
        <v>2285692</v>
      </c>
      <c r="J70" s="111">
        <f>SUM(J71:J74)</f>
        <v>1716192</v>
      </c>
      <c r="K70" s="111">
        <f>SUM(K71:K74)</f>
        <v>0</v>
      </c>
    </row>
    <row r="71" spans="2:11" ht="30.75" customHeight="1" x14ac:dyDescent="0.25">
      <c r="B71" s="294" t="s">
        <v>98</v>
      </c>
      <c r="C71" s="307"/>
      <c r="D71" s="307"/>
      <c r="E71" s="307"/>
      <c r="F71" s="209" t="s">
        <v>99</v>
      </c>
      <c r="G71" s="209" t="s">
        <v>100</v>
      </c>
      <c r="H71" s="111">
        <f>'ИЦ п.1.2-6'!H192+'ИЦ п.1.2-6'!H245+'ИЦ п.1.2-6'!H298+'ВД п.1.2-6'!H281+'ВД п.1.2-6'!H228</f>
        <v>0</v>
      </c>
      <c r="I71" s="111">
        <f>'ИЦ п.1.2-6'!I192+'ИЦ п.1.2-6'!I245+'ИЦ п.1.2-6'!I298+'ВД п.1.2-6'!I281+'ВД п.1.2-6'!I228</f>
        <v>0</v>
      </c>
      <c r="J71" s="111">
        <f>'ИЦ п.1.2-6'!J192+'ИЦ п.1.2-6'!J245+'ИЦ п.1.2-6'!J298+'ВД п.1.2-6'!J281+'ВД п.1.2-6'!J228</f>
        <v>0</v>
      </c>
      <c r="K71" s="111">
        <f>'ИЦ п.1.2-6'!K192+'ИЦ п.1.2-6'!K245+'ИЦ п.1.2-6'!K298+'ВД п.1.2-6'!K281+'ВД п.1.2-6'!K228</f>
        <v>0</v>
      </c>
    </row>
    <row r="72" spans="2:11" ht="15.75" x14ac:dyDescent="0.25">
      <c r="B72" s="294" t="s">
        <v>101</v>
      </c>
      <c r="C72" s="307"/>
      <c r="D72" s="307"/>
      <c r="E72" s="307"/>
      <c r="F72" s="209" t="s">
        <v>102</v>
      </c>
      <c r="G72" s="209" t="s">
        <v>103</v>
      </c>
      <c r="H72" s="111">
        <f>'МЗ п.1.2-6'!H140+'МЗ п.1.2-6'!H152+'МЗ п.1.2-6'!H167+'МЗ п.1.2-6'!H188+'МЗ п.1.2-6'!H217+'МЗ п.1.2-6'!H247+'МЗ п.1.2-6'!H295+'ВД п.1.2-6'!H140+'ВД п.1.2-6'!H152+'ВД п.1.2-6'!H167+'ВД п.1.2-6'!H188+'ВД п.1.2-6'!H217+'ВД п.1.2-6'!H257+'ВД п.1.2-6'!H318+'ИЦ п.1.2-6'!H114+'ИЦ п.1.2-6'!H126+'ИЦ п.1.2-6'!H141+'ИЦ п.1.2-6'!H162+'ИЦ п.1.2-6'!H181+'ИЦ п.1.2-6'!H221+'ИЦ п.1.2-6'!H274+'МЗ п.1.2-6'!H318+'ВД п.1.2-6'!H341+'ИЦ п.1.2-6'!H309</f>
        <v>1656817.22</v>
      </c>
      <c r="I72" s="111">
        <f>'МЗ п.1.2-6'!I140+'МЗ п.1.2-6'!I152+'МЗ п.1.2-6'!I167+'МЗ п.1.2-6'!I188+'МЗ п.1.2-6'!I217+'МЗ п.1.2-6'!I247+'МЗ п.1.2-6'!I295+'ВД п.1.2-6'!I140+'ВД п.1.2-6'!I152+'ВД п.1.2-6'!I167+'ВД п.1.2-6'!I188+'ВД п.1.2-6'!I217+'ВД п.1.2-6'!I257+'ВД п.1.2-6'!I318+'ИЦ п.1.2-6'!I114+'ИЦ п.1.2-6'!I126+'ИЦ п.1.2-6'!I141+'ИЦ п.1.2-6'!I162+'ИЦ п.1.2-6'!I181+'ИЦ п.1.2-6'!I221+'ИЦ п.1.2-6'!I274+'МЗ п.1.2-6'!I318+'ВД п.1.2-6'!I341+'ИЦ п.1.2-6'!I309</f>
        <v>911692</v>
      </c>
      <c r="J72" s="111">
        <f>'МЗ п.1.2-6'!J140+'МЗ п.1.2-6'!J152+'МЗ п.1.2-6'!J167+'МЗ п.1.2-6'!J188+'МЗ п.1.2-6'!J217+'МЗ п.1.2-6'!J247+'МЗ п.1.2-6'!J295+'ВД п.1.2-6'!J140+'ВД п.1.2-6'!J152+'ВД п.1.2-6'!J167+'ВД п.1.2-6'!J188+'ВД п.1.2-6'!J217+'ВД п.1.2-6'!J257+'ВД п.1.2-6'!J318+'ИЦ п.1.2-6'!J114+'ИЦ п.1.2-6'!J126+'ИЦ п.1.2-6'!J141+'ИЦ п.1.2-6'!J162+'ИЦ п.1.2-6'!J181+'ИЦ п.1.2-6'!J221+'ИЦ п.1.2-6'!J274+'МЗ п.1.2-6'!J318+'ВД п.1.2-6'!J341+'ИЦ п.1.2-6'!J309</f>
        <v>912192</v>
      </c>
      <c r="K72" s="111">
        <f>'МЗ п.1.2-6'!K140+'МЗ п.1.2-6'!K152+'МЗ п.1.2-6'!K167+'МЗ п.1.2-6'!K188+'МЗ п.1.2-6'!K217+'МЗ п.1.2-6'!K247+'МЗ п.1.2-6'!K295+'ВД п.1.2-6'!K140+'ВД п.1.2-6'!K152+'ВД п.1.2-6'!K167+'ВД п.1.2-6'!K188+'ВД п.1.2-6'!K217+'ВД п.1.2-6'!K257+'ВД п.1.2-6'!K318+'ИЦ п.1.2-6'!K114+'ИЦ п.1.2-6'!K126+'ИЦ п.1.2-6'!K141+'ИЦ п.1.2-6'!K162+'ИЦ п.1.2-6'!K181+'ИЦ п.1.2-6'!K221+'ИЦ п.1.2-6'!K274+'МЗ п.1.2-6'!K318+'ВД п.1.2-6'!K341+'ИЦ п.1.2-6'!K309</f>
        <v>0</v>
      </c>
    </row>
    <row r="73" spans="2:11" ht="15.75" x14ac:dyDescent="0.25">
      <c r="B73" s="323" t="s">
        <v>104</v>
      </c>
      <c r="C73" s="324"/>
      <c r="D73" s="324"/>
      <c r="E73" s="324"/>
      <c r="F73" s="209" t="s">
        <v>105</v>
      </c>
      <c r="G73" s="209" t="s">
        <v>106</v>
      </c>
      <c r="H73" s="111">
        <f>'МЗ п.1.2-6'!H177+'ВД п.1.2-6'!H177+'ИЦ п.1.2-6'!H151</f>
        <v>1501644.78</v>
      </c>
      <c r="I73" s="111">
        <f>'МЗ п.1.2-6'!I177+'ВД п.1.2-6'!I177+'ИЦ п.1.2-6'!I151</f>
        <v>1374000</v>
      </c>
      <c r="J73" s="111">
        <f>'МЗ п.1.2-6'!J177+'ВД п.1.2-6'!J177+'ИЦ п.1.2-6'!J151</f>
        <v>804000</v>
      </c>
      <c r="K73" s="111">
        <f>'МЗ п.1.2-6'!K177+'ВД п.1.2-6'!K177+'ИЦ п.1.2-6'!K151</f>
        <v>0</v>
      </c>
    </row>
    <row r="74" spans="2:11" ht="29.25" customHeight="1" x14ac:dyDescent="0.25">
      <c r="B74" s="325" t="s">
        <v>107</v>
      </c>
      <c r="C74" s="326"/>
      <c r="D74" s="326"/>
      <c r="E74" s="326"/>
      <c r="F74" s="209" t="s">
        <v>108</v>
      </c>
      <c r="G74" s="209" t="s">
        <v>109</v>
      </c>
      <c r="H74" s="111">
        <f>'МЗ п.1.2-6'!H259+'МЗ п.1.2-6'!H307+'ВД п.1.2-6'!H269+'ВД п.1.2-6'!H330+'ИЦ п.1.2-6'!H233+'ИЦ п.1.2-6'!H286</f>
        <v>0</v>
      </c>
      <c r="I74" s="111">
        <f>'МЗ п.1.2-6'!I259+'МЗ п.1.2-6'!I307+'ВД п.1.2-6'!I269+'ВД п.1.2-6'!I330+'ИЦ п.1.2-6'!I233+'ИЦ п.1.2-6'!I286</f>
        <v>0</v>
      </c>
      <c r="J74" s="111">
        <f>'МЗ п.1.2-6'!J259+'МЗ п.1.2-6'!J307+'ВД п.1.2-6'!J269+'ВД п.1.2-6'!J330+'ИЦ п.1.2-6'!J233+'ИЦ п.1.2-6'!J286</f>
        <v>0</v>
      </c>
      <c r="K74" s="111">
        <f>'МЗ п.1.2-6'!K259+'МЗ п.1.2-6'!K307+'ВД п.1.2-6'!K269+'ВД п.1.2-6'!K330+'ИЦ п.1.2-6'!K233+'ИЦ п.1.2-6'!K286</f>
        <v>0</v>
      </c>
    </row>
    <row r="75" spans="2:11" ht="15.75" x14ac:dyDescent="0.25">
      <c r="B75" s="320" t="s">
        <v>110</v>
      </c>
      <c r="C75" s="315"/>
      <c r="D75" s="315"/>
      <c r="E75" s="315"/>
      <c r="F75" s="205" t="s">
        <v>111</v>
      </c>
      <c r="G75" s="205" t="s">
        <v>112</v>
      </c>
      <c r="H75" s="246">
        <f>H76+H77+H78</f>
        <v>0</v>
      </c>
      <c r="I75" s="246">
        <f>I76+I77+I78</f>
        <v>0</v>
      </c>
      <c r="J75" s="246">
        <f>J76+J77+J78</f>
        <v>0</v>
      </c>
      <c r="K75" s="246">
        <f>K76+K77+K78</f>
        <v>0</v>
      </c>
    </row>
    <row r="76" spans="2:11" ht="29.25" customHeight="1" x14ac:dyDescent="0.25">
      <c r="B76" s="294" t="s">
        <v>113</v>
      </c>
      <c r="C76" s="307"/>
      <c r="D76" s="307"/>
      <c r="E76" s="307"/>
      <c r="F76" s="209" t="s">
        <v>114</v>
      </c>
      <c r="G76" s="252">
        <v>189</v>
      </c>
      <c r="H76" s="253"/>
      <c r="I76" s="253"/>
      <c r="J76" s="253"/>
      <c r="K76" s="254"/>
    </row>
    <row r="77" spans="2:11" ht="15.75" x14ac:dyDescent="0.25">
      <c r="B77" s="294" t="s">
        <v>115</v>
      </c>
      <c r="C77" s="307"/>
      <c r="D77" s="307"/>
      <c r="E77" s="307"/>
      <c r="F77" s="209" t="s">
        <v>116</v>
      </c>
      <c r="G77" s="252"/>
      <c r="H77" s="253"/>
      <c r="I77" s="253"/>
      <c r="J77" s="253"/>
      <c r="K77" s="254"/>
    </row>
    <row r="78" spans="2:11" ht="15.75" x14ac:dyDescent="0.25">
      <c r="B78" s="294" t="s">
        <v>117</v>
      </c>
      <c r="C78" s="307"/>
      <c r="D78" s="307"/>
      <c r="E78" s="307"/>
      <c r="F78" s="209" t="s">
        <v>118</v>
      </c>
      <c r="G78" s="252"/>
      <c r="H78" s="253"/>
      <c r="I78" s="253"/>
      <c r="J78" s="253"/>
      <c r="K78" s="254"/>
    </row>
    <row r="79" spans="2:11" ht="15.75" x14ac:dyDescent="0.25">
      <c r="B79" s="320" t="s">
        <v>119</v>
      </c>
      <c r="C79" s="315"/>
      <c r="D79" s="315"/>
      <c r="E79" s="315"/>
      <c r="F79" s="205" t="s">
        <v>120</v>
      </c>
      <c r="G79" s="205" t="s">
        <v>9</v>
      </c>
      <c r="H79" s="246">
        <v>0</v>
      </c>
      <c r="I79" s="246">
        <f>I80</f>
        <v>0</v>
      </c>
      <c r="J79" s="246">
        <f>J80</f>
        <v>0</v>
      </c>
      <c r="K79" s="246">
        <f>K80</f>
        <v>0</v>
      </c>
    </row>
    <row r="80" spans="2:11" ht="27.75" customHeight="1" x14ac:dyDescent="0.25">
      <c r="B80" s="294" t="s">
        <v>121</v>
      </c>
      <c r="C80" s="307"/>
      <c r="D80" s="307"/>
      <c r="E80" s="307"/>
      <c r="F80" s="209" t="s">
        <v>122</v>
      </c>
      <c r="G80" s="209" t="s">
        <v>123</v>
      </c>
      <c r="H80" s="111"/>
      <c r="I80" s="111"/>
      <c r="J80" s="111"/>
      <c r="K80" s="252"/>
    </row>
    <row r="81" spans="2:11" x14ac:dyDescent="0.25">
      <c r="B81" s="224"/>
      <c r="C81" s="224"/>
      <c r="D81" s="224"/>
      <c r="E81" s="224"/>
      <c r="F81" s="224"/>
      <c r="G81" s="224"/>
      <c r="H81" s="224"/>
      <c r="I81" s="224"/>
      <c r="J81" s="224"/>
      <c r="K81" s="224"/>
    </row>
    <row r="82" spans="2:11" x14ac:dyDescent="0.25">
      <c r="B82" s="224"/>
      <c r="C82" s="224"/>
      <c r="D82" s="224"/>
      <c r="E82" s="224"/>
      <c r="F82" s="224"/>
      <c r="G82" s="224"/>
      <c r="H82" s="224"/>
      <c r="I82" s="224"/>
      <c r="J82" s="224"/>
      <c r="K82" s="224"/>
    </row>
  </sheetData>
  <sheetProtection sheet="1" objects="1" scenarios="1" formatCells="0" formatColumns="0" formatRows="0"/>
  <mergeCells count="81">
    <mergeCell ref="K47:K48"/>
    <mergeCell ref="B18:C18"/>
    <mergeCell ref="G47:G48"/>
    <mergeCell ref="F47:F48"/>
    <mergeCell ref="H47:H48"/>
    <mergeCell ref="I47:I48"/>
    <mergeCell ref="J47:J48"/>
    <mergeCell ref="B36:E36"/>
    <mergeCell ref="D17:H18"/>
    <mergeCell ref="D21:H21"/>
    <mergeCell ref="B44:E44"/>
    <mergeCell ref="B45:E45"/>
    <mergeCell ref="B46:E46"/>
    <mergeCell ref="B47:E47"/>
    <mergeCell ref="B48:E48"/>
    <mergeCell ref="B32:E32"/>
    <mergeCell ref="H1:K1"/>
    <mergeCell ref="I7:K7"/>
    <mergeCell ref="I6:K6"/>
    <mergeCell ref="C12:I12"/>
    <mergeCell ref="E15:G15"/>
    <mergeCell ref="K14:K15"/>
    <mergeCell ref="C13:I13"/>
    <mergeCell ref="H4:K4"/>
    <mergeCell ref="H5:K5"/>
    <mergeCell ref="H3:K3"/>
    <mergeCell ref="H2:K2"/>
    <mergeCell ref="I8:J8"/>
    <mergeCell ref="B76:E76"/>
    <mergeCell ref="B77:E77"/>
    <mergeCell ref="B78:E78"/>
    <mergeCell ref="B79:E79"/>
    <mergeCell ref="B80:E80"/>
    <mergeCell ref="B75:E75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63:E63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2:E62"/>
    <mergeCell ref="B60:E60"/>
    <mergeCell ref="B61:E61"/>
    <mergeCell ref="B49:E49"/>
    <mergeCell ref="B38:E38"/>
    <mergeCell ref="B39:E39"/>
    <mergeCell ref="B40:E40"/>
    <mergeCell ref="B41:E41"/>
    <mergeCell ref="B42:E42"/>
    <mergeCell ref="B43:E43"/>
    <mergeCell ref="B33:E33"/>
    <mergeCell ref="B34:E34"/>
    <mergeCell ref="B35:E35"/>
    <mergeCell ref="B37:E37"/>
    <mergeCell ref="B21:C21"/>
    <mergeCell ref="B24:K24"/>
    <mergeCell ref="B26:E28"/>
    <mergeCell ref="B29:E29"/>
    <mergeCell ref="B30:E30"/>
    <mergeCell ref="B31:E31"/>
    <mergeCell ref="B17:C17"/>
    <mergeCell ref="H26:K26"/>
    <mergeCell ref="F26:F28"/>
    <mergeCell ref="G26:G28"/>
    <mergeCell ref="K27:K28"/>
  </mergeCells>
  <printOptions horizontalCentered="1"/>
  <pageMargins left="0.23622047244094491" right="0.23622047244094491" top="0.31" bottom="0.35" header="0.18" footer="0.17"/>
  <pageSetup paperSize="9" scale="93" fitToWidth="3" fitToHeight="3" orientation="landscape" r:id="rId1"/>
  <ignoredErrors>
    <ignoredError sqref="B29:K29 B50:G50 B48:G48 B75:J75 B69:G69 B57:G57 B54:G54 B55:G55 B56:G56 B59:G59 B58:G58 B45:G45 B34:G41 K40 B31:K31 B30:G30 I30:K30 B67:G67 B64:G65 B70:G70 B71:G74 B68:G68 B53:G53 B47:G47 B46:G46 C43:G43 B63:J63 B62:G62 B66:G66 B52:K52 B51:G51 B33:G33 B32:G32 B44:G44 B49:G49 I50:J50 B80:J80 B76:F76 F42:G42 B77:J78 B79:J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N36"/>
  <sheetViews>
    <sheetView workbookViewId="0">
      <selection activeCell="D12" sqref="D12"/>
    </sheetView>
  </sheetViews>
  <sheetFormatPr defaultColWidth="9.140625" defaultRowHeight="15" x14ac:dyDescent="0.25"/>
  <cols>
    <col min="1" max="1" width="19.5703125" style="4" bestFit="1" customWidth="1"/>
    <col min="2" max="2" width="16.5703125" style="4" customWidth="1"/>
    <col min="3" max="3" width="17.7109375" style="4" customWidth="1"/>
    <col min="4" max="4" width="18" style="4" customWidth="1"/>
    <col min="5" max="5" width="18.28515625" style="4" customWidth="1"/>
    <col min="6" max="6" width="20.7109375" style="4" customWidth="1"/>
    <col min="7" max="7" width="18" style="4" customWidth="1"/>
    <col min="8" max="8" width="17.28515625" style="4" customWidth="1"/>
    <col min="9" max="9" width="18.28515625" style="4" customWidth="1"/>
    <col min="10" max="10" width="17.28515625" style="4" customWidth="1"/>
    <col min="11" max="11" width="18.28515625" style="4" customWidth="1"/>
    <col min="12" max="12" width="18.140625" style="4" customWidth="1"/>
    <col min="13" max="13" width="16.7109375" style="4" customWidth="1"/>
    <col min="14" max="14" width="22.28515625" style="4" customWidth="1"/>
    <col min="15" max="16384" width="9.140625" style="4"/>
  </cols>
  <sheetData>
    <row r="1" spans="1:14" ht="24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5.5" customHeight="1" x14ac:dyDescent="0.25">
      <c r="A2" s="355" t="s">
        <v>357</v>
      </c>
      <c r="B2" s="685"/>
      <c r="C2" s="685"/>
      <c r="D2" s="685"/>
      <c r="E2" s="685"/>
      <c r="F2" s="686"/>
      <c r="G2" s="686"/>
      <c r="H2" s="686"/>
      <c r="I2" s="686"/>
      <c r="J2" s="686"/>
      <c r="K2" s="686"/>
      <c r="L2" s="34"/>
      <c r="M2" s="34"/>
      <c r="N2" s="34"/>
    </row>
    <row r="3" spans="1:14" ht="15.75" x14ac:dyDescent="0.25">
      <c r="A3" s="275"/>
      <c r="B3" s="276"/>
      <c r="C3" s="276"/>
      <c r="D3" s="276"/>
      <c r="E3" s="276"/>
      <c r="F3" s="277"/>
      <c r="G3" s="277"/>
      <c r="H3" s="277"/>
      <c r="I3" s="277"/>
      <c r="J3" s="277"/>
      <c r="K3" s="277"/>
      <c r="L3" s="276"/>
      <c r="M3" s="276"/>
      <c r="N3" s="276"/>
    </row>
    <row r="4" spans="1:14" ht="15.75" customHeight="1" x14ac:dyDescent="0.25">
      <c r="A4" s="687" t="s">
        <v>287</v>
      </c>
      <c r="B4" s="687"/>
      <c r="C4" s="276"/>
      <c r="D4" s="276"/>
      <c r="E4" s="276"/>
      <c r="F4" s="34"/>
      <c r="G4" s="34"/>
      <c r="H4" s="34"/>
      <c r="I4" s="34"/>
      <c r="J4" s="34"/>
      <c r="K4" s="34"/>
      <c r="L4" s="278"/>
      <c r="M4" s="278"/>
      <c r="N4" s="278"/>
    </row>
    <row r="5" spans="1:14" ht="15.75" customHeight="1" x14ac:dyDescent="0.25">
      <c r="A5" s="279"/>
      <c r="B5" s="280"/>
      <c r="C5" s="276"/>
      <c r="D5" s="276"/>
      <c r="E5" s="276"/>
      <c r="F5" s="34"/>
      <c r="G5" s="34"/>
      <c r="H5" s="34"/>
      <c r="I5" s="34"/>
      <c r="J5" s="34"/>
      <c r="K5" s="34"/>
      <c r="L5" s="278"/>
      <c r="M5" s="278"/>
      <c r="N5" s="278"/>
    </row>
    <row r="6" spans="1:14" ht="31.5" customHeight="1" x14ac:dyDescent="0.25">
      <c r="A6" s="680" t="s">
        <v>358</v>
      </c>
      <c r="B6" s="680" t="s">
        <v>359</v>
      </c>
      <c r="C6" s="678" t="s">
        <v>363</v>
      </c>
      <c r="D6" s="679"/>
      <c r="E6" s="679"/>
      <c r="F6" s="678" t="s">
        <v>386</v>
      </c>
      <c r="G6" s="679"/>
      <c r="H6" s="679"/>
      <c r="I6" s="678" t="s">
        <v>369</v>
      </c>
      <c r="J6" s="679"/>
      <c r="K6" s="679"/>
      <c r="L6" s="680" t="s">
        <v>367</v>
      </c>
      <c r="M6" s="680" t="s">
        <v>382</v>
      </c>
      <c r="N6" s="682" t="s">
        <v>399</v>
      </c>
    </row>
    <row r="7" spans="1:14" ht="67.900000000000006" customHeight="1" x14ac:dyDescent="0.25">
      <c r="A7" s="681"/>
      <c r="B7" s="681"/>
      <c r="C7" s="281" t="s">
        <v>360</v>
      </c>
      <c r="D7" s="281" t="s">
        <v>361</v>
      </c>
      <c r="E7" s="281" t="s">
        <v>362</v>
      </c>
      <c r="F7" s="281" t="s">
        <v>360</v>
      </c>
      <c r="G7" s="281" t="s">
        <v>361</v>
      </c>
      <c r="H7" s="281" t="s">
        <v>362</v>
      </c>
      <c r="I7" s="281" t="s">
        <v>360</v>
      </c>
      <c r="J7" s="281" t="s">
        <v>361</v>
      </c>
      <c r="K7" s="281" t="s">
        <v>362</v>
      </c>
      <c r="L7" s="684"/>
      <c r="M7" s="684"/>
      <c r="N7" s="683"/>
    </row>
    <row r="8" spans="1:14" ht="15.75" x14ac:dyDescent="0.25">
      <c r="A8" s="282">
        <v>18</v>
      </c>
      <c r="B8" s="283">
        <v>44935</v>
      </c>
      <c r="C8" s="284">
        <v>7852589</v>
      </c>
      <c r="D8" s="127"/>
      <c r="E8" s="284">
        <v>195000</v>
      </c>
      <c r="F8" s="284">
        <v>7601032</v>
      </c>
      <c r="G8" s="127"/>
      <c r="H8" s="127">
        <v>195000</v>
      </c>
      <c r="I8" s="284">
        <v>6510732</v>
      </c>
      <c r="J8" s="127"/>
      <c r="K8" s="127">
        <v>195000</v>
      </c>
      <c r="L8" s="284">
        <v>22294.13</v>
      </c>
      <c r="M8" s="284">
        <v>273912.42</v>
      </c>
      <c r="N8" s="284"/>
    </row>
    <row r="9" spans="1:14" ht="15.75" x14ac:dyDescent="0.25">
      <c r="A9" s="282">
        <v>47</v>
      </c>
      <c r="B9" s="283">
        <v>44942</v>
      </c>
      <c r="C9" s="284"/>
      <c r="D9" s="127">
        <v>851840</v>
      </c>
      <c r="E9" s="284"/>
      <c r="F9" s="284"/>
      <c r="G9" s="127">
        <v>896040</v>
      </c>
      <c r="H9" s="127"/>
      <c r="I9" s="284"/>
      <c r="J9" s="127">
        <v>896040</v>
      </c>
      <c r="K9" s="127"/>
      <c r="L9" s="284"/>
      <c r="M9" s="284"/>
      <c r="N9" s="284"/>
    </row>
    <row r="10" spans="1:14" ht="15.75" x14ac:dyDescent="0.25">
      <c r="A10" s="282">
        <v>63</v>
      </c>
      <c r="B10" s="283">
        <v>44971</v>
      </c>
      <c r="C10" s="284"/>
      <c r="D10" s="127">
        <v>59394</v>
      </c>
      <c r="E10" s="284"/>
      <c r="F10" s="284"/>
      <c r="G10" s="127">
        <v>59394</v>
      </c>
      <c r="H10" s="127"/>
      <c r="I10" s="284"/>
      <c r="J10" s="127">
        <v>59394</v>
      </c>
      <c r="K10" s="127"/>
      <c r="L10" s="284"/>
      <c r="M10" s="284"/>
      <c r="N10" s="284"/>
    </row>
    <row r="11" spans="1:14" ht="15.75" x14ac:dyDescent="0.25">
      <c r="A11" s="282" t="s">
        <v>473</v>
      </c>
      <c r="B11" s="283">
        <v>45001</v>
      </c>
      <c r="C11" s="284"/>
      <c r="D11" s="127">
        <v>756654.87</v>
      </c>
      <c r="E11" s="284"/>
      <c r="F11" s="284"/>
      <c r="G11" s="127"/>
      <c r="H11" s="127"/>
      <c r="I11" s="284"/>
      <c r="J11" s="127"/>
      <c r="K11" s="127"/>
      <c r="L11" s="284"/>
      <c r="M11" s="284"/>
      <c r="N11" s="284"/>
    </row>
    <row r="12" spans="1:14" ht="15.75" x14ac:dyDescent="0.25">
      <c r="A12" s="219">
        <v>98</v>
      </c>
      <c r="B12" s="283">
        <v>45002</v>
      </c>
      <c r="C12" s="284">
        <v>184043.8</v>
      </c>
      <c r="D12" s="127"/>
      <c r="E12" s="284"/>
      <c r="F12" s="284">
        <v>184043.8</v>
      </c>
      <c r="G12" s="127"/>
      <c r="H12" s="127"/>
      <c r="I12" s="284">
        <v>184043.8</v>
      </c>
      <c r="J12" s="127"/>
      <c r="K12" s="127"/>
      <c r="L12" s="284"/>
      <c r="M12" s="284"/>
      <c r="N12" s="284"/>
    </row>
    <row r="13" spans="1:14" ht="15.75" x14ac:dyDescent="0.25">
      <c r="A13" s="285"/>
      <c r="B13" s="283"/>
      <c r="C13" s="284"/>
      <c r="D13" s="127"/>
      <c r="E13" s="284"/>
      <c r="F13" s="284"/>
      <c r="G13" s="127"/>
      <c r="H13" s="127"/>
      <c r="I13" s="284"/>
      <c r="J13" s="127"/>
      <c r="K13" s="127"/>
      <c r="L13" s="284"/>
      <c r="M13" s="284"/>
      <c r="N13" s="284"/>
    </row>
    <row r="14" spans="1:14" ht="15.75" x14ac:dyDescent="0.25">
      <c r="A14" s="285"/>
      <c r="B14" s="283"/>
      <c r="C14" s="284"/>
      <c r="D14" s="127"/>
      <c r="E14" s="284"/>
      <c r="F14" s="284"/>
      <c r="G14" s="127"/>
      <c r="H14" s="127"/>
      <c r="I14" s="284"/>
      <c r="J14" s="127"/>
      <c r="K14" s="127"/>
      <c r="L14" s="284"/>
      <c r="M14" s="284"/>
      <c r="N14" s="284"/>
    </row>
    <row r="15" spans="1:14" ht="15.75" x14ac:dyDescent="0.25">
      <c r="A15" s="285"/>
      <c r="B15" s="283"/>
      <c r="C15" s="284"/>
      <c r="D15" s="127"/>
      <c r="E15" s="284"/>
      <c r="F15" s="284"/>
      <c r="G15" s="127"/>
      <c r="H15" s="127"/>
      <c r="I15" s="284"/>
      <c r="J15" s="127"/>
      <c r="K15" s="127"/>
      <c r="L15" s="284"/>
      <c r="M15" s="284"/>
      <c r="N15" s="284"/>
    </row>
    <row r="16" spans="1:14" ht="15.75" x14ac:dyDescent="0.25">
      <c r="A16" s="285"/>
      <c r="B16" s="283"/>
      <c r="C16" s="284"/>
      <c r="D16" s="127"/>
      <c r="E16" s="284"/>
      <c r="F16" s="284"/>
      <c r="G16" s="127"/>
      <c r="H16" s="127"/>
      <c r="I16" s="284"/>
      <c r="J16" s="127"/>
      <c r="K16" s="127"/>
      <c r="L16" s="284"/>
      <c r="M16" s="284"/>
      <c r="N16" s="284"/>
    </row>
    <row r="17" spans="1:14" ht="15.75" x14ac:dyDescent="0.25">
      <c r="A17" s="285"/>
      <c r="B17" s="285"/>
      <c r="C17" s="284"/>
      <c r="D17" s="127"/>
      <c r="E17" s="284"/>
      <c r="F17" s="284"/>
      <c r="G17" s="127"/>
      <c r="H17" s="127"/>
      <c r="I17" s="284"/>
      <c r="J17" s="127"/>
      <c r="K17" s="127"/>
      <c r="L17" s="284"/>
      <c r="M17" s="284"/>
      <c r="N17" s="284"/>
    </row>
    <row r="18" spans="1:14" ht="15.75" x14ac:dyDescent="0.25">
      <c r="A18" s="285"/>
      <c r="B18" s="285"/>
      <c r="C18" s="284"/>
      <c r="D18" s="127"/>
      <c r="E18" s="284"/>
      <c r="F18" s="284"/>
      <c r="G18" s="127"/>
      <c r="H18" s="127"/>
      <c r="I18" s="284"/>
      <c r="J18" s="127"/>
      <c r="K18" s="127"/>
      <c r="L18" s="284"/>
      <c r="M18" s="284"/>
      <c r="N18" s="284"/>
    </row>
    <row r="19" spans="1:14" ht="15.75" x14ac:dyDescent="0.25">
      <c r="A19" s="285"/>
      <c r="B19" s="285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5.75" x14ac:dyDescent="0.25">
      <c r="A20" s="285"/>
      <c r="B20" s="285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5.75" x14ac:dyDescent="0.25">
      <c r="A21" s="285"/>
      <c r="B21" s="285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ht="15.75" x14ac:dyDescent="0.25">
      <c r="A22" s="285"/>
      <c r="B22" s="285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15.75" x14ac:dyDescent="0.25">
      <c r="A23" s="285"/>
      <c r="B23" s="285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ht="15.75" x14ac:dyDescent="0.25">
      <c r="A24" s="285"/>
      <c r="B24" s="285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ht="15.75" x14ac:dyDescent="0.25">
      <c r="A25" s="285"/>
      <c r="B25" s="285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5.75" x14ac:dyDescent="0.25">
      <c r="A26" s="285"/>
      <c r="B26" s="285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ht="15.75" x14ac:dyDescent="0.25">
      <c r="A27" s="285"/>
      <c r="B27" s="285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ht="15.75" x14ac:dyDescent="0.25">
      <c r="A28" s="285"/>
      <c r="B28" s="285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ht="15.75" x14ac:dyDescent="0.25">
      <c r="A29" s="285"/>
      <c r="B29" s="285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4" ht="15.75" x14ac:dyDescent="0.25">
      <c r="A30" s="285"/>
      <c r="B30" s="285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1:14" ht="15.75" x14ac:dyDescent="0.25">
      <c r="A31" s="285"/>
      <c r="B31" s="285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4" ht="15.75" x14ac:dyDescent="0.25">
      <c r="A32" s="285"/>
      <c r="B32" s="285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1:14" ht="15.75" x14ac:dyDescent="0.25">
      <c r="A33" s="285"/>
      <c r="B33" s="285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1:14" ht="15.75" x14ac:dyDescent="0.25">
      <c r="A34" s="285"/>
      <c r="B34" s="285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1:14" x14ac:dyDescent="0.25">
      <c r="A35" s="676" t="s">
        <v>364</v>
      </c>
      <c r="B35" s="677"/>
      <c r="C35" s="33">
        <f t="shared" ref="C35:N35" si="0">SUM(C8:C34)</f>
        <v>8036632.7999999998</v>
      </c>
      <c r="D35" s="33">
        <f t="shared" si="0"/>
        <v>1667888.87</v>
      </c>
      <c r="E35" s="33">
        <f t="shared" si="0"/>
        <v>195000</v>
      </c>
      <c r="F35" s="33">
        <f t="shared" si="0"/>
        <v>7785075.7999999998</v>
      </c>
      <c r="G35" s="33">
        <f t="shared" si="0"/>
        <v>955434</v>
      </c>
      <c r="H35" s="33">
        <f t="shared" si="0"/>
        <v>195000</v>
      </c>
      <c r="I35" s="33">
        <f t="shared" si="0"/>
        <v>6694775.7999999998</v>
      </c>
      <c r="J35" s="33">
        <f t="shared" si="0"/>
        <v>955434</v>
      </c>
      <c r="K35" s="33">
        <f t="shared" si="0"/>
        <v>195000</v>
      </c>
      <c r="L35" s="33">
        <f t="shared" si="0"/>
        <v>22294.13</v>
      </c>
      <c r="M35" s="33">
        <f t="shared" si="0"/>
        <v>273912.42</v>
      </c>
      <c r="N35" s="33">
        <f t="shared" si="0"/>
        <v>0</v>
      </c>
    </row>
    <row r="36" spans="1:14" x14ac:dyDescent="0.25">
      <c r="L36" s="6"/>
      <c r="M36" s="6"/>
      <c r="N36" s="6"/>
    </row>
  </sheetData>
  <sheetProtection sheet="1" objects="1" scenarios="1" formatCells="0" formatColumns="0" formatRows="0"/>
  <mergeCells count="11">
    <mergeCell ref="N6:N7"/>
    <mergeCell ref="L6:L7"/>
    <mergeCell ref="M6:M7"/>
    <mergeCell ref="I6:K6"/>
    <mergeCell ref="A2:K2"/>
    <mergeCell ref="A4:B4"/>
    <mergeCell ref="A35:B35"/>
    <mergeCell ref="C6:E6"/>
    <mergeCell ref="B6:B7"/>
    <mergeCell ref="A6:A7"/>
    <mergeCell ref="F6:H6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main">
                <anchor moveWithCells="1" sizeWithCells="1">
                  <from>
                    <xdr:col>0</xdr:col>
                    <xdr:colOff>76200</xdr:colOff>
                    <xdr:row>0</xdr:row>
                    <xdr:rowOff>57150</xdr:rowOff>
                  </from>
                  <to>
                    <xdr:col>1</xdr:col>
                    <xdr:colOff>809625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39"/>
  <sheetViews>
    <sheetView workbookViewId="0">
      <selection activeCell="B43" sqref="B43"/>
    </sheetView>
  </sheetViews>
  <sheetFormatPr defaultRowHeight="15" x14ac:dyDescent="0.25"/>
  <cols>
    <col min="2" max="2" width="10" bestFit="1" customWidth="1"/>
    <col min="4" max="4" width="10" bestFit="1" customWidth="1"/>
  </cols>
  <sheetData>
    <row r="1" spans="1:10" ht="15.75" customHeight="1" x14ac:dyDescent="0.25">
      <c r="A1" t="s">
        <v>370</v>
      </c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>
        <v>6.1</v>
      </c>
      <c r="B2" s="185">
        <f>SUM('МЗ п.1.2-6'!I136:I139)</f>
        <v>307.42</v>
      </c>
      <c r="C2" t="s">
        <v>373</v>
      </c>
      <c r="D2" s="23">
        <f>SUM(B2:B12)</f>
        <v>276258.59999999998</v>
      </c>
    </row>
    <row r="3" spans="1:10" x14ac:dyDescent="0.25">
      <c r="A3">
        <v>6.2</v>
      </c>
      <c r="B3" s="185">
        <f>SUM('МЗ п.1.2-6'!I149:I151)</f>
        <v>0</v>
      </c>
    </row>
    <row r="4" spans="1:10" x14ac:dyDescent="0.25">
      <c r="A4">
        <v>6.3</v>
      </c>
      <c r="B4" s="185">
        <f>SUM('МЗ п.1.2-6'!I161:I166)</f>
        <v>4450.38</v>
      </c>
    </row>
    <row r="5" spans="1:10" x14ac:dyDescent="0.25">
      <c r="A5">
        <v>6.3</v>
      </c>
      <c r="B5" s="185">
        <f>SUM('МЗ п.1.2-6'!I174:I176)</f>
        <v>265022.27999999997</v>
      </c>
    </row>
    <row r="6" spans="1:10" x14ac:dyDescent="0.25">
      <c r="A6">
        <v>6.4</v>
      </c>
      <c r="B6" s="185">
        <f>SUM('МЗ п.1.2-6'!I186:I187)</f>
        <v>0</v>
      </c>
    </row>
    <row r="7" spans="1:10" x14ac:dyDescent="0.25">
      <c r="A7">
        <v>6.5</v>
      </c>
      <c r="B7" s="185">
        <f>SUM('МЗ п.1.2-6'!I197:I216)</f>
        <v>5265.88</v>
      </c>
    </row>
    <row r="8" spans="1:10" x14ac:dyDescent="0.25">
      <c r="A8">
        <v>6.6</v>
      </c>
      <c r="B8" s="185">
        <f>SUM('МЗ п.1.2-6'!I226:I246)</f>
        <v>1212.6400000000001</v>
      </c>
    </row>
    <row r="9" spans="1:10" x14ac:dyDescent="0.25">
      <c r="A9">
        <v>6.6</v>
      </c>
      <c r="B9" s="185">
        <f>SUM('МЗ п.1.2-6'!I254:I258)</f>
        <v>0</v>
      </c>
    </row>
    <row r="10" spans="1:10" x14ac:dyDescent="0.25">
      <c r="A10">
        <v>6.7</v>
      </c>
      <c r="B10" s="186">
        <f>SUM('МЗ п.1.2-6'!I268:I294)</f>
        <v>0</v>
      </c>
    </row>
    <row r="11" spans="1:10" x14ac:dyDescent="0.25">
      <c r="A11">
        <v>6.7</v>
      </c>
      <c r="B11" s="186">
        <f>SUM('МЗ п.1.2-6'!I302:I306)</f>
        <v>0</v>
      </c>
    </row>
    <row r="12" spans="1:10" x14ac:dyDescent="0.25">
      <c r="A12">
        <v>6.8</v>
      </c>
      <c r="B12" s="185">
        <f>SUM('МЗ п.1.2-6'!I316:I317)</f>
        <v>0</v>
      </c>
    </row>
    <row r="13" spans="1:10" x14ac:dyDescent="0.25">
      <c r="A13" t="s">
        <v>371</v>
      </c>
      <c r="B13" s="187"/>
    </row>
    <row r="14" spans="1:10" x14ac:dyDescent="0.25">
      <c r="A14">
        <v>6.1</v>
      </c>
      <c r="B14" s="185">
        <f>SUM('ВД п.1.2-6'!I136:I139)</f>
        <v>0</v>
      </c>
      <c r="C14" t="s">
        <v>373</v>
      </c>
      <c r="D14" s="23">
        <f>SUM(B14:B24)</f>
        <v>0</v>
      </c>
    </row>
    <row r="15" spans="1:10" x14ac:dyDescent="0.25">
      <c r="A15">
        <v>6.2</v>
      </c>
      <c r="B15" s="185">
        <f>SUM('ВД п.1.2-6'!I149:I151)</f>
        <v>0</v>
      </c>
    </row>
    <row r="16" spans="1:10" x14ac:dyDescent="0.25">
      <c r="A16">
        <v>6.3</v>
      </c>
      <c r="B16" s="185">
        <f>SUM('ВД п.1.2-6'!I161:I166)</f>
        <v>0</v>
      </c>
    </row>
    <row r="17" spans="1:4" x14ac:dyDescent="0.25">
      <c r="A17">
        <v>6.3</v>
      </c>
      <c r="B17" s="185">
        <f>SUM('ВД п.1.2-6'!I174:I176)</f>
        <v>0</v>
      </c>
    </row>
    <row r="18" spans="1:4" x14ac:dyDescent="0.25">
      <c r="A18">
        <v>6.4</v>
      </c>
      <c r="B18" s="185">
        <f>SUM('ВД п.1.2-6'!I186:I187)</f>
        <v>0</v>
      </c>
    </row>
    <row r="19" spans="1:4" x14ac:dyDescent="0.25">
      <c r="A19">
        <v>6.5</v>
      </c>
      <c r="B19" s="185">
        <f>SUM('ВД п.1.2-6'!I197:I216)</f>
        <v>0</v>
      </c>
    </row>
    <row r="20" spans="1:4" x14ac:dyDescent="0.25">
      <c r="A20">
        <v>6.6</v>
      </c>
      <c r="B20" s="185">
        <f>SUM('ВД п.1.2-6'!I237:I256)</f>
        <v>0</v>
      </c>
    </row>
    <row r="21" spans="1:4" x14ac:dyDescent="0.25">
      <c r="A21">
        <v>6.6</v>
      </c>
      <c r="B21" s="185">
        <f>SUM('ВД п.1.2-6'!I264:I268)</f>
        <v>0</v>
      </c>
    </row>
    <row r="22" spans="1:4" x14ac:dyDescent="0.25">
      <c r="A22">
        <v>6.7</v>
      </c>
      <c r="B22" s="186">
        <f>SUM('ВД п.1.2-6'!I291:I317)</f>
        <v>0</v>
      </c>
    </row>
    <row r="23" spans="1:4" x14ac:dyDescent="0.25">
      <c r="A23">
        <v>6.7</v>
      </c>
      <c r="B23" s="186">
        <f>SUM('ВД п.1.2-6'!I325:I329)</f>
        <v>0</v>
      </c>
    </row>
    <row r="24" spans="1:4" x14ac:dyDescent="0.25">
      <c r="A24">
        <v>6.8</v>
      </c>
      <c r="B24" s="185">
        <f>SUM('ВД п.1.2-6'!I339:I340)</f>
        <v>0</v>
      </c>
    </row>
    <row r="25" spans="1:4" x14ac:dyDescent="0.25">
      <c r="A25" t="s">
        <v>372</v>
      </c>
      <c r="B25" s="187"/>
    </row>
    <row r="26" spans="1:4" x14ac:dyDescent="0.25">
      <c r="A26">
        <v>6.1</v>
      </c>
      <c r="B26" s="185">
        <f>SUM('ИЦ п.1.2-6'!I110:I113)</f>
        <v>0</v>
      </c>
      <c r="C26" t="s">
        <v>373</v>
      </c>
      <c r="D26" s="23">
        <f>SUM(B26:B39)</f>
        <v>0</v>
      </c>
    </row>
    <row r="27" spans="1:4" x14ac:dyDescent="0.25">
      <c r="A27">
        <v>6.2</v>
      </c>
      <c r="B27" s="185">
        <f>SUM('ИЦ п.1.2-6'!I123:I125)</f>
        <v>0</v>
      </c>
    </row>
    <row r="28" spans="1:4" x14ac:dyDescent="0.25">
      <c r="A28">
        <v>6.3</v>
      </c>
      <c r="B28" s="185">
        <f>SUM('ИЦ п.1.2-6'!I135:I140)</f>
        <v>0</v>
      </c>
    </row>
    <row r="29" spans="1:4" x14ac:dyDescent="0.25">
      <c r="A29">
        <v>6.3</v>
      </c>
      <c r="B29" s="185">
        <f>SUM('ИЦ п.1.2-6'!I148:I150)</f>
        <v>0</v>
      </c>
    </row>
    <row r="30" spans="1:4" x14ac:dyDescent="0.25">
      <c r="A30">
        <v>6.4</v>
      </c>
      <c r="B30" s="185">
        <f>SUM('ИЦ п.1.2-6'!I160:I161)</f>
        <v>0</v>
      </c>
    </row>
    <row r="31" spans="1:4" x14ac:dyDescent="0.25">
      <c r="A31">
        <v>6.5</v>
      </c>
      <c r="B31" s="185">
        <f>SUM('ИЦ п.1.2-6'!I171:I180)</f>
        <v>0</v>
      </c>
    </row>
    <row r="32" spans="1:4" x14ac:dyDescent="0.25">
      <c r="A32">
        <v>6.5</v>
      </c>
      <c r="B32" s="185">
        <f>SUM('ИЦ п.1.2-6'!I188:I191)</f>
        <v>0</v>
      </c>
    </row>
    <row r="33" spans="1:2" x14ac:dyDescent="0.25">
      <c r="A33">
        <v>6.6</v>
      </c>
      <c r="B33" s="185">
        <f>SUM('ИЦ п.1.2-6'!I201:I220)</f>
        <v>0</v>
      </c>
    </row>
    <row r="34" spans="1:2" x14ac:dyDescent="0.25">
      <c r="A34">
        <v>6.6</v>
      </c>
      <c r="B34" s="185">
        <f>SUM('ИЦ п.1.2-6'!I228:I232)</f>
        <v>0</v>
      </c>
    </row>
    <row r="35" spans="1:2" x14ac:dyDescent="0.25">
      <c r="A35">
        <v>6.6</v>
      </c>
      <c r="B35" s="185">
        <f>SUM('ИЦ п.1.2-6'!I240:I244)</f>
        <v>0</v>
      </c>
    </row>
    <row r="36" spans="1:2" x14ac:dyDescent="0.25">
      <c r="A36">
        <v>6.7</v>
      </c>
      <c r="B36" s="186">
        <f>SUM('ИЦ п.1.2-6'!I254:I273)</f>
        <v>0</v>
      </c>
    </row>
    <row r="37" spans="1:2" x14ac:dyDescent="0.25">
      <c r="A37">
        <v>6.7</v>
      </c>
      <c r="B37" s="186">
        <f>SUM('ИЦ п.1.2-6'!I281:I285)</f>
        <v>0</v>
      </c>
    </row>
    <row r="38" spans="1:2" x14ac:dyDescent="0.25">
      <c r="A38">
        <v>6.7</v>
      </c>
      <c r="B38" s="186">
        <f>SUM('ИЦ п.1.2-6'!I293:I297)</f>
        <v>0</v>
      </c>
    </row>
    <row r="39" spans="1:2" x14ac:dyDescent="0.25">
      <c r="A39">
        <v>6.8</v>
      </c>
      <c r="B39" s="185">
        <f>SUM('ИЦ п.1.2-6'!I307:I308)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32"/>
  <sheetViews>
    <sheetView workbookViewId="0">
      <selection activeCell="F47" sqref="F47"/>
    </sheetView>
  </sheetViews>
  <sheetFormatPr defaultColWidth="9.140625" defaultRowHeight="15" x14ac:dyDescent="0.25"/>
  <cols>
    <col min="1" max="1" width="9" style="4" bestFit="1" customWidth="1"/>
    <col min="2" max="2" width="20.140625" style="4" customWidth="1"/>
    <col min="3" max="3" width="48" style="4" customWidth="1"/>
    <col min="4" max="4" width="2.85546875" style="4" customWidth="1"/>
    <col min="5" max="5" width="13.140625" style="4" customWidth="1"/>
    <col min="6" max="6" width="8.7109375" style="4" bestFit="1" customWidth="1"/>
    <col min="7" max="7" width="13.140625" style="4" customWidth="1"/>
    <col min="8" max="8" width="2.7109375" style="4" customWidth="1"/>
    <col min="9" max="9" width="14.7109375" style="4" customWidth="1"/>
    <col min="10" max="10" width="14.42578125" style="4" customWidth="1"/>
    <col min="11" max="11" width="14.7109375" style="4" customWidth="1"/>
    <col min="12" max="12" width="10.140625" style="4" customWidth="1"/>
    <col min="13" max="13" width="3.42578125" style="4" customWidth="1"/>
    <col min="14" max="14" width="11.5703125" style="4" bestFit="1" customWidth="1"/>
    <col min="15" max="16384" width="9.140625" style="4"/>
  </cols>
  <sheetData>
    <row r="1" spans="1:14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5.75" x14ac:dyDescent="0.25">
      <c r="A2" s="355" t="s">
        <v>305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"/>
    </row>
    <row r="3" spans="1:14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ht="15" customHeight="1" x14ac:dyDescent="0.25">
      <c r="A4" s="356" t="s">
        <v>298</v>
      </c>
      <c r="B4" s="357" t="s">
        <v>157</v>
      </c>
      <c r="C4" s="363"/>
      <c r="D4" s="358"/>
      <c r="E4" s="356" t="s">
        <v>299</v>
      </c>
      <c r="F4" s="356" t="s">
        <v>300</v>
      </c>
      <c r="G4" s="357" t="s">
        <v>301</v>
      </c>
      <c r="H4" s="358"/>
      <c r="I4" s="356" t="s">
        <v>277</v>
      </c>
      <c r="J4" s="356"/>
      <c r="K4" s="356"/>
      <c r="L4" s="356"/>
      <c r="M4" s="7"/>
    </row>
    <row r="5" spans="1:14" x14ac:dyDescent="0.25">
      <c r="A5" s="356"/>
      <c r="B5" s="359"/>
      <c r="C5" s="364"/>
      <c r="D5" s="360"/>
      <c r="E5" s="356"/>
      <c r="F5" s="356"/>
      <c r="G5" s="359"/>
      <c r="H5" s="360"/>
      <c r="I5" s="202" t="s">
        <v>279</v>
      </c>
      <c r="J5" s="202" t="s">
        <v>378</v>
      </c>
      <c r="K5" s="202" t="s">
        <v>418</v>
      </c>
      <c r="L5" s="356" t="s">
        <v>278</v>
      </c>
      <c r="M5" s="7"/>
    </row>
    <row r="6" spans="1:14" ht="59.25" customHeight="1" x14ac:dyDescent="0.25">
      <c r="A6" s="356"/>
      <c r="B6" s="361"/>
      <c r="C6" s="365"/>
      <c r="D6" s="362"/>
      <c r="E6" s="356"/>
      <c r="F6" s="356"/>
      <c r="G6" s="361"/>
      <c r="H6" s="362"/>
      <c r="I6" s="201" t="s">
        <v>302</v>
      </c>
      <c r="J6" s="201" t="s">
        <v>303</v>
      </c>
      <c r="K6" s="201" t="s">
        <v>304</v>
      </c>
      <c r="L6" s="356"/>
      <c r="M6" s="7"/>
    </row>
    <row r="7" spans="1:14" x14ac:dyDescent="0.25">
      <c r="A7" s="203" t="s">
        <v>0</v>
      </c>
      <c r="B7" s="380" t="s">
        <v>1</v>
      </c>
      <c r="C7" s="383"/>
      <c r="D7" s="381"/>
      <c r="E7" s="203" t="s">
        <v>2</v>
      </c>
      <c r="F7" s="203" t="s">
        <v>124</v>
      </c>
      <c r="G7" s="380" t="s">
        <v>125</v>
      </c>
      <c r="H7" s="381"/>
      <c r="I7" s="203" t="s">
        <v>3</v>
      </c>
      <c r="J7" s="203" t="s">
        <v>4</v>
      </c>
      <c r="K7" s="203" t="s">
        <v>5</v>
      </c>
      <c r="L7" s="203" t="s">
        <v>6</v>
      </c>
      <c r="M7" s="8"/>
    </row>
    <row r="8" spans="1:14" ht="15.75" x14ac:dyDescent="0.25">
      <c r="A8" s="204">
        <v>1</v>
      </c>
      <c r="B8" s="384" t="s">
        <v>126</v>
      </c>
      <c r="C8" s="385"/>
      <c r="D8" s="370"/>
      <c r="E8" s="205" t="s">
        <v>127</v>
      </c>
      <c r="F8" s="205" t="s">
        <v>9</v>
      </c>
      <c r="G8" s="382"/>
      <c r="H8" s="379"/>
      <c r="I8" s="206">
        <f>'раздел 1'!H70</f>
        <v>3158462</v>
      </c>
      <c r="J8" s="206">
        <f>'раздел 1'!I70</f>
        <v>2285692</v>
      </c>
      <c r="K8" s="207">
        <f>'раздел 1'!J70</f>
        <v>1716192</v>
      </c>
      <c r="L8" s="207">
        <f>'раздел 1'!K70</f>
        <v>0</v>
      </c>
      <c r="M8" s="9"/>
      <c r="N8" s="43"/>
    </row>
    <row r="9" spans="1:14" ht="30" customHeight="1" x14ac:dyDescent="0.25">
      <c r="A9" s="208" t="s">
        <v>128</v>
      </c>
      <c r="B9" s="316" t="s">
        <v>129</v>
      </c>
      <c r="C9" s="321"/>
      <c r="D9" s="370"/>
      <c r="E9" s="209" t="s">
        <v>130</v>
      </c>
      <c r="F9" s="209" t="s">
        <v>9</v>
      </c>
      <c r="G9" s="368" t="s">
        <v>9</v>
      </c>
      <c r="H9" s="369"/>
      <c r="I9" s="210">
        <v>273912.42</v>
      </c>
      <c r="J9" s="112"/>
      <c r="K9" s="112"/>
      <c r="L9" s="211"/>
      <c r="M9" s="9"/>
    </row>
    <row r="10" spans="1:14" ht="15.75" x14ac:dyDescent="0.25">
      <c r="A10" s="208" t="s">
        <v>131</v>
      </c>
      <c r="B10" s="316" t="s">
        <v>132</v>
      </c>
      <c r="C10" s="321"/>
      <c r="D10" s="370"/>
      <c r="E10" s="209" t="s">
        <v>133</v>
      </c>
      <c r="F10" s="209" t="s">
        <v>9</v>
      </c>
      <c r="G10" s="368"/>
      <c r="H10" s="369"/>
      <c r="I10" s="112"/>
      <c r="J10" s="112"/>
      <c r="K10" s="112"/>
      <c r="L10" s="211"/>
      <c r="M10" s="9"/>
    </row>
    <row r="11" spans="1:14" ht="48.75" customHeight="1" x14ac:dyDescent="0.25">
      <c r="A11" s="208" t="s">
        <v>134</v>
      </c>
      <c r="B11" s="316" t="s">
        <v>135</v>
      </c>
      <c r="C11" s="321"/>
      <c r="D11" s="370"/>
      <c r="E11" s="209" t="s">
        <v>136</v>
      </c>
      <c r="F11" s="209" t="s">
        <v>9</v>
      </c>
      <c r="G11" s="368"/>
      <c r="H11" s="369"/>
      <c r="I11" s="210">
        <f>I12+I13+I18</f>
        <v>2884549.58</v>
      </c>
      <c r="J11" s="210">
        <f>J8-J9</f>
        <v>2285692</v>
      </c>
      <c r="K11" s="210">
        <f>K8-K9</f>
        <v>1716192</v>
      </c>
      <c r="L11" s="210">
        <f>L8-L9</f>
        <v>0</v>
      </c>
      <c r="M11" s="9"/>
    </row>
    <row r="12" spans="1:14" ht="42.75" customHeight="1" x14ac:dyDescent="0.25">
      <c r="A12" s="208" t="s">
        <v>137</v>
      </c>
      <c r="B12" s="316" t="s">
        <v>138</v>
      </c>
      <c r="C12" s="321"/>
      <c r="D12" s="370"/>
      <c r="E12" s="209" t="s">
        <v>139</v>
      </c>
      <c r="F12" s="209" t="s">
        <v>9</v>
      </c>
      <c r="G12" s="368"/>
      <c r="H12" s="369"/>
      <c r="I12" s="210">
        <v>1546206.5800000003</v>
      </c>
      <c r="J12" s="210">
        <f>'МЗ п.1.2-6'!I140+'МЗ п.1.2-6'!I152+'МЗ п.1.2-6'!I167+'МЗ п.1.2-6'!I177+'МЗ п.1.2-6'!I188+'МЗ п.1.2-6'!I217+'МЗ п.1.2-6'!I247+'МЗ п.1.2-6'!I259+'МЗ п.1.2-6'!I295+'МЗ п.1.2-6'!I307+'МЗ п.1.2-6'!I318</f>
        <v>1682098</v>
      </c>
      <c r="K12" s="112">
        <f>'МЗ п.1.2-6'!J140+'МЗ п.1.2-6'!J152+'МЗ п.1.2-6'!J167+'МЗ п.1.2-6'!J177+'МЗ п.1.2-6'!J188+'МЗ п.1.2-6'!J217+'МЗ п.1.2-6'!J247+'МЗ п.1.2-6'!J259+'МЗ п.1.2-6'!J295+'МЗ п.1.2-6'!J307+'МЗ п.1.2-6'!J318</f>
        <v>1112598</v>
      </c>
      <c r="L12" s="112">
        <f>'МЗ п.1.2-6'!K140+'МЗ п.1.2-6'!K152+'МЗ п.1.2-6'!K167+'МЗ п.1.2-6'!K177+'МЗ п.1.2-6'!K188+'МЗ п.1.2-6'!K217+'МЗ п.1.2-6'!K247+'МЗ п.1.2-6'!K259+'МЗ п.1.2-6'!K295+'МЗ п.1.2-6'!K307+'МЗ п.1.2-6'!K318</f>
        <v>0</v>
      </c>
      <c r="M12" s="9"/>
    </row>
    <row r="13" spans="1:14" ht="19.5" customHeight="1" x14ac:dyDescent="0.25">
      <c r="A13" s="208" t="s">
        <v>140</v>
      </c>
      <c r="B13" s="316" t="s">
        <v>141</v>
      </c>
      <c r="C13" s="321"/>
      <c r="D13" s="370"/>
      <c r="E13" s="209" t="s">
        <v>142</v>
      </c>
      <c r="F13" s="209" t="s">
        <v>9</v>
      </c>
      <c r="G13" s="368" t="s">
        <v>9</v>
      </c>
      <c r="H13" s="369"/>
      <c r="I13" s="210">
        <v>1121048.8700000001</v>
      </c>
      <c r="J13" s="210">
        <f>'ИЦ п.1.2-6'!I114+'ИЦ п.1.2-6'!I126+'ИЦ п.1.2-6'!I141+'ИЦ п.1.2-6'!I151+'ИЦ п.1.2-6'!I162+'ИЦ п.1.2-6'!I181+'ИЦ п.1.2-6'!I192+'ИЦ п.1.2-6'!I221+'ИЦ п.1.2-6'!I233+'ИЦ п.1.2-6'!I274+'ИЦ п.1.2-6'!I286+'ИЦ п.1.2-6'!I298+'ИЦ п.1.2-6'!I309</f>
        <v>408594</v>
      </c>
      <c r="K13" s="210">
        <f>'ИЦ п.1.2-6'!J114+'ИЦ п.1.2-6'!J126+'ИЦ п.1.2-6'!J141+'ИЦ п.1.2-6'!J151+'ИЦ п.1.2-6'!J162+'ИЦ п.1.2-6'!J181+'ИЦ п.1.2-6'!J192+'ИЦ п.1.2-6'!J221+'ИЦ п.1.2-6'!J233+'ИЦ п.1.2-6'!J274+'ИЦ п.1.2-6'!J286+'ИЦ п.1.2-6'!J298+'ИЦ п.1.2-6'!J309</f>
        <v>408594</v>
      </c>
      <c r="L13" s="210">
        <f>'ИЦ п.1.2-6'!K114+'ИЦ п.1.2-6'!K126+'ИЦ п.1.2-6'!K141+'ИЦ п.1.2-6'!K151+'ИЦ п.1.2-6'!K162+'ИЦ п.1.2-6'!K181+'ИЦ п.1.2-6'!K192+'ИЦ п.1.2-6'!K221+'ИЦ п.1.2-6'!K233+'ИЦ п.1.2-6'!K274+'ИЦ п.1.2-6'!K286+'ИЦ п.1.2-6'!K298+'ИЦ п.1.2-6'!K309</f>
        <v>0</v>
      </c>
      <c r="M13" s="9"/>
    </row>
    <row r="14" spans="1:14" ht="17.25" customHeight="1" x14ac:dyDescent="0.25">
      <c r="A14" s="208" t="s">
        <v>143</v>
      </c>
      <c r="B14" s="316" t="s">
        <v>132</v>
      </c>
      <c r="C14" s="321"/>
      <c r="D14" s="370"/>
      <c r="E14" s="209" t="s">
        <v>144</v>
      </c>
      <c r="F14" s="209" t="s">
        <v>9</v>
      </c>
      <c r="G14" s="366" t="s">
        <v>474</v>
      </c>
      <c r="H14" s="367"/>
      <c r="I14" s="212">
        <v>713825.35</v>
      </c>
      <c r="J14" s="212"/>
      <c r="K14" s="212"/>
      <c r="L14" s="211"/>
      <c r="M14" s="9"/>
    </row>
    <row r="15" spans="1:14" ht="17.25" customHeight="1" x14ac:dyDescent="0.25">
      <c r="A15" s="208" t="s">
        <v>384</v>
      </c>
      <c r="B15" s="373"/>
      <c r="C15" s="374"/>
      <c r="D15" s="375"/>
      <c r="E15" s="209" t="s">
        <v>383</v>
      </c>
      <c r="F15" s="209" t="s">
        <v>9</v>
      </c>
      <c r="G15" s="366" t="s">
        <v>475</v>
      </c>
      <c r="H15" s="367"/>
      <c r="I15" s="212">
        <v>42829.52</v>
      </c>
      <c r="J15" s="212"/>
      <c r="K15" s="212"/>
      <c r="L15" s="211"/>
      <c r="M15" s="9"/>
    </row>
    <row r="16" spans="1:14" ht="30" customHeight="1" x14ac:dyDescent="0.25">
      <c r="A16" s="208" t="s">
        <v>145</v>
      </c>
      <c r="B16" s="316" t="s">
        <v>146</v>
      </c>
      <c r="C16" s="321"/>
      <c r="D16" s="370"/>
      <c r="E16" s="209" t="s">
        <v>147</v>
      </c>
      <c r="F16" s="209" t="s">
        <v>9</v>
      </c>
      <c r="G16" s="368" t="s">
        <v>9</v>
      </c>
      <c r="H16" s="369"/>
      <c r="I16" s="112"/>
      <c r="J16" s="112"/>
      <c r="K16" s="112"/>
      <c r="L16" s="211"/>
      <c r="M16" s="9"/>
    </row>
    <row r="17" spans="1:13" ht="18" customHeight="1" x14ac:dyDescent="0.25">
      <c r="A17" s="208" t="s">
        <v>148</v>
      </c>
      <c r="B17" s="316" t="s">
        <v>132</v>
      </c>
      <c r="C17" s="321"/>
      <c r="D17" s="370"/>
      <c r="E17" s="209" t="s">
        <v>149</v>
      </c>
      <c r="F17" s="209" t="s">
        <v>9</v>
      </c>
      <c r="G17" s="368"/>
      <c r="H17" s="369"/>
      <c r="I17" s="112"/>
      <c r="J17" s="112"/>
      <c r="K17" s="112"/>
      <c r="L17" s="211"/>
      <c r="M17" s="9"/>
    </row>
    <row r="18" spans="1:13" ht="17.25" customHeight="1" x14ac:dyDescent="0.25">
      <c r="A18" s="208" t="s">
        <v>150</v>
      </c>
      <c r="B18" s="316" t="s">
        <v>151</v>
      </c>
      <c r="C18" s="321"/>
      <c r="D18" s="370"/>
      <c r="E18" s="209" t="s">
        <v>152</v>
      </c>
      <c r="F18" s="209" t="s">
        <v>9</v>
      </c>
      <c r="G18" s="368" t="s">
        <v>9</v>
      </c>
      <c r="H18" s="369"/>
      <c r="I18" s="111">
        <v>217294.13</v>
      </c>
      <c r="J18" s="111">
        <f>'ВД п.1.2-6'!I140+'ВД п.1.2-6'!I152+'ВД п.1.2-6'!I167+'ВД п.1.2-6'!I177+'ВД п.1.2-6'!I188+'ВД п.1.2-6'!I217+'ВД п.1.2-6'!I257+'ВД п.1.2-6'!I269+'ВД п.1.2-6'!I318+'ВД п.1.2-6'!I330+'ВД п.1.2-6'!I341</f>
        <v>195000</v>
      </c>
      <c r="K18" s="111">
        <f>'ВД п.1.2-6'!J140+'ВД п.1.2-6'!J152+'ВД п.1.2-6'!J167+'ВД п.1.2-6'!J177+'ВД п.1.2-6'!J188+'ВД п.1.2-6'!J217+'ВД п.1.2-6'!J257+'ВД п.1.2-6'!J269+'ВД п.1.2-6'!J318+'ВД п.1.2-6'!J330+'ВД п.1.2-6'!J341</f>
        <v>195000</v>
      </c>
      <c r="L18" s="111">
        <f>'ВД п.1.2-6'!K140+'ВД п.1.2-6'!K152+'ВД п.1.2-6'!K167+'ВД п.1.2-6'!K177+'ВД п.1.2-6'!K188+'ВД п.1.2-6'!K217+'ВД п.1.2-6'!K257+'ВД п.1.2-6'!K269+'ВД п.1.2-6'!K318+'ВД п.1.2-6'!K330+'ВД п.1.2-6'!K341</f>
        <v>0</v>
      </c>
      <c r="M18" s="9"/>
    </row>
    <row r="19" spans="1:13" ht="17.25" customHeight="1" x14ac:dyDescent="0.25">
      <c r="A19" s="208" t="s">
        <v>153</v>
      </c>
      <c r="B19" s="316" t="s">
        <v>132</v>
      </c>
      <c r="C19" s="321"/>
      <c r="D19" s="370"/>
      <c r="E19" s="209" t="s">
        <v>154</v>
      </c>
      <c r="F19" s="209" t="s">
        <v>9</v>
      </c>
      <c r="G19" s="368"/>
      <c r="H19" s="369"/>
      <c r="I19" s="112"/>
      <c r="J19" s="112"/>
      <c r="K19" s="112"/>
      <c r="L19" s="211"/>
      <c r="M19" s="9"/>
    </row>
    <row r="20" spans="1:13" ht="48" customHeight="1" x14ac:dyDescent="0.25">
      <c r="A20" s="213" t="s">
        <v>1</v>
      </c>
      <c r="B20" s="371" t="s">
        <v>155</v>
      </c>
      <c r="C20" s="371"/>
      <c r="D20" s="372"/>
      <c r="E20" s="205" t="s">
        <v>156</v>
      </c>
      <c r="F20" s="205" t="s">
        <v>9</v>
      </c>
      <c r="G20" s="378">
        <f>H11</f>
        <v>0</v>
      </c>
      <c r="H20" s="379"/>
      <c r="I20" s="206">
        <f>I11</f>
        <v>2884549.58</v>
      </c>
      <c r="J20" s="206">
        <f>J11</f>
        <v>2285692</v>
      </c>
      <c r="K20" s="207">
        <f>K11</f>
        <v>1716192</v>
      </c>
      <c r="L20" s="207">
        <f>L11</f>
        <v>0</v>
      </c>
      <c r="M20" s="9"/>
    </row>
    <row r="21" spans="1:13" ht="15.75" x14ac:dyDescent="0.25">
      <c r="A21" s="371"/>
      <c r="B21" s="397" t="s">
        <v>306</v>
      </c>
      <c r="C21" s="398"/>
      <c r="D21" s="399"/>
      <c r="E21" s="214">
        <v>26510</v>
      </c>
      <c r="F21" s="215">
        <v>2023</v>
      </c>
      <c r="G21" s="376"/>
      <c r="H21" s="369"/>
      <c r="I21" s="112">
        <f>I20</f>
        <v>2884549.58</v>
      </c>
      <c r="J21" s="112">
        <v>276258.59999999998</v>
      </c>
      <c r="K21" s="112"/>
      <c r="L21" s="211"/>
      <c r="M21" s="9"/>
    </row>
    <row r="22" spans="1:13" ht="15.75" x14ac:dyDescent="0.25">
      <c r="A22" s="372"/>
      <c r="B22" s="216"/>
      <c r="C22" s="216"/>
      <c r="D22" s="217"/>
      <c r="E22" s="218">
        <v>26520</v>
      </c>
      <c r="F22" s="219">
        <v>2024</v>
      </c>
      <c r="G22" s="377"/>
      <c r="H22" s="369"/>
      <c r="I22" s="112"/>
      <c r="J22" s="112">
        <f>J20-J21</f>
        <v>2009433.4</v>
      </c>
      <c r="K22" s="112"/>
      <c r="L22" s="211"/>
      <c r="M22" s="9"/>
    </row>
    <row r="23" spans="1:13" ht="15.75" x14ac:dyDescent="0.25">
      <c r="A23" s="372"/>
      <c r="B23" s="394"/>
      <c r="C23" s="395"/>
      <c r="D23" s="396"/>
      <c r="E23" s="218">
        <v>26530</v>
      </c>
      <c r="F23" s="219">
        <v>2025</v>
      </c>
      <c r="G23" s="377"/>
      <c r="H23" s="369"/>
      <c r="I23" s="112"/>
      <c r="J23" s="112"/>
      <c r="K23" s="112">
        <f>K20</f>
        <v>1716192</v>
      </c>
      <c r="L23" s="211"/>
      <c r="M23" s="9"/>
    </row>
    <row r="24" spans="1:13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3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3" ht="15.75" x14ac:dyDescent="0.25">
      <c r="A26" s="392" t="s">
        <v>307</v>
      </c>
      <c r="B26" s="392"/>
      <c r="C26" s="220" t="s">
        <v>296</v>
      </c>
      <c r="D26" s="221"/>
      <c r="E26" s="389"/>
      <c r="F26" s="389"/>
      <c r="G26" s="389"/>
      <c r="H26" s="222"/>
      <c r="I26" s="387" t="s">
        <v>450</v>
      </c>
      <c r="J26" s="387"/>
      <c r="K26" s="387"/>
      <c r="L26" s="34"/>
    </row>
    <row r="27" spans="1:13" x14ac:dyDescent="0.25">
      <c r="A27" s="393" t="s">
        <v>308</v>
      </c>
      <c r="B27" s="393"/>
      <c r="C27" s="223" t="s">
        <v>309</v>
      </c>
      <c r="D27" s="223"/>
      <c r="E27" s="386" t="s">
        <v>292</v>
      </c>
      <c r="F27" s="386"/>
      <c r="G27" s="386"/>
      <c r="H27" s="223"/>
      <c r="I27" s="386" t="s">
        <v>293</v>
      </c>
      <c r="J27" s="386"/>
      <c r="K27" s="386"/>
      <c r="L27" s="34"/>
    </row>
    <row r="28" spans="1:13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3" ht="15.75" x14ac:dyDescent="0.25">
      <c r="A29" s="390" t="s">
        <v>310</v>
      </c>
      <c r="B29" s="390"/>
      <c r="C29" s="220" t="s">
        <v>296</v>
      </c>
      <c r="D29" s="222"/>
      <c r="E29" s="391" t="s">
        <v>450</v>
      </c>
      <c r="F29" s="391"/>
      <c r="G29" s="391"/>
      <c r="H29" s="222"/>
      <c r="I29" s="387">
        <v>84853341217</v>
      </c>
      <c r="J29" s="387"/>
      <c r="K29" s="387"/>
      <c r="L29" s="34"/>
    </row>
    <row r="30" spans="1:13" x14ac:dyDescent="0.25">
      <c r="A30" s="34"/>
      <c r="B30" s="34"/>
      <c r="C30" s="223" t="s">
        <v>309</v>
      </c>
      <c r="D30" s="34"/>
      <c r="E30" s="386" t="s">
        <v>311</v>
      </c>
      <c r="F30" s="386"/>
      <c r="G30" s="386"/>
      <c r="H30" s="34"/>
      <c r="I30" s="386" t="s">
        <v>312</v>
      </c>
      <c r="J30" s="386"/>
      <c r="K30" s="386"/>
      <c r="L30" s="34"/>
    </row>
    <row r="31" spans="1:13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3" ht="15.75" x14ac:dyDescent="0.25">
      <c r="A32" s="388" t="s">
        <v>477</v>
      </c>
      <c r="B32" s="388"/>
      <c r="C32" s="6"/>
      <c r="D32" s="6"/>
      <c r="E32" s="6"/>
      <c r="F32" s="6"/>
      <c r="G32" s="6"/>
      <c r="H32" s="6"/>
      <c r="I32" s="6"/>
      <c r="J32" s="6"/>
      <c r="K32" s="6"/>
    </row>
  </sheetData>
  <sheetProtection sheet="1" objects="1" scenarios="1" formatCells="0" formatColumns="0" formatRows="0"/>
  <mergeCells count="54">
    <mergeCell ref="E30:G30"/>
    <mergeCell ref="I29:K29"/>
    <mergeCell ref="I30:K30"/>
    <mergeCell ref="A32:B32"/>
    <mergeCell ref="G23:H23"/>
    <mergeCell ref="E26:G26"/>
    <mergeCell ref="I26:K26"/>
    <mergeCell ref="I27:K27"/>
    <mergeCell ref="E27:G27"/>
    <mergeCell ref="A29:B29"/>
    <mergeCell ref="E29:G29"/>
    <mergeCell ref="A26:B26"/>
    <mergeCell ref="A27:B27"/>
    <mergeCell ref="A21:A23"/>
    <mergeCell ref="B23:D23"/>
    <mergeCell ref="B21:D21"/>
    <mergeCell ref="B12:D12"/>
    <mergeCell ref="B13:D13"/>
    <mergeCell ref="B14:D14"/>
    <mergeCell ref="B16:D16"/>
    <mergeCell ref="B17:D17"/>
    <mergeCell ref="B7:D7"/>
    <mergeCell ref="B8:D8"/>
    <mergeCell ref="B9:D9"/>
    <mergeCell ref="B10:D10"/>
    <mergeCell ref="B11:D11"/>
    <mergeCell ref="G12:H12"/>
    <mergeCell ref="G7:H7"/>
    <mergeCell ref="G8:H8"/>
    <mergeCell ref="G9:H9"/>
    <mergeCell ref="G10:H10"/>
    <mergeCell ref="G11:H11"/>
    <mergeCell ref="G21:H21"/>
    <mergeCell ref="G22:H22"/>
    <mergeCell ref="G19:H19"/>
    <mergeCell ref="G20:H20"/>
    <mergeCell ref="G17:H17"/>
    <mergeCell ref="G18:H18"/>
    <mergeCell ref="G14:H14"/>
    <mergeCell ref="G16:H16"/>
    <mergeCell ref="G13:H13"/>
    <mergeCell ref="B19:D19"/>
    <mergeCell ref="B20:D20"/>
    <mergeCell ref="B18:D18"/>
    <mergeCell ref="G15:H15"/>
    <mergeCell ref="B15:D15"/>
    <mergeCell ref="A2:L2"/>
    <mergeCell ref="A4:A6"/>
    <mergeCell ref="E4:E6"/>
    <mergeCell ref="F4:F6"/>
    <mergeCell ref="L5:L6"/>
    <mergeCell ref="I4:L4"/>
    <mergeCell ref="G4:H6"/>
    <mergeCell ref="B4:D6"/>
  </mergeCells>
  <pageMargins left="0.2" right="0.27" top="0.32" bottom="0.34" header="0.17" footer="0.17"/>
  <pageSetup paperSize="9" scale="81" orientation="landscape" r:id="rId1"/>
  <ignoredErrors>
    <ignoredError sqref="A16:B23 D16:F20 I7:L7 J9:L9 I10:L10 J11:K11 J14:L14 I16:L17 I19:L19 I21 I22:L23 K21:L21 D23:E23 D21:E21 D22:E22 D7:F14 A7:B14 I20 K20 I8:K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79"/>
  <sheetViews>
    <sheetView topLeftCell="A178" workbookViewId="0">
      <selection activeCell="A194" sqref="A194:B194"/>
    </sheetView>
  </sheetViews>
  <sheetFormatPr defaultColWidth="9.140625" defaultRowHeight="15" x14ac:dyDescent="0.25"/>
  <cols>
    <col min="1" max="1" width="16.28515625" style="6" customWidth="1"/>
    <col min="2" max="2" width="35.7109375" style="6" customWidth="1"/>
    <col min="3" max="3" width="4" style="6" customWidth="1"/>
    <col min="4" max="4" width="17.85546875" style="6" customWidth="1"/>
    <col min="5" max="5" width="15.85546875" style="6" customWidth="1"/>
    <col min="6" max="6" width="8.42578125" style="6" customWidth="1"/>
    <col min="7" max="7" width="8.140625" style="6" customWidth="1"/>
    <col min="8" max="8" width="18.5703125" style="6" customWidth="1"/>
    <col min="9" max="9" width="20.140625" style="6" customWidth="1"/>
    <col min="10" max="10" width="16" style="6" customWidth="1"/>
    <col min="11" max="11" width="13.28515625" style="6" customWidth="1"/>
    <col min="12" max="16384" width="9.140625" style="6"/>
  </cols>
  <sheetData>
    <row r="1" spans="1:12" ht="32.25" customHeight="1" x14ac:dyDescent="0.25">
      <c r="A1" s="222"/>
      <c r="B1" s="222"/>
      <c r="C1" s="222"/>
      <c r="D1" s="222"/>
      <c r="E1" s="222"/>
      <c r="F1" s="222"/>
      <c r="G1" s="222"/>
      <c r="H1" s="222"/>
      <c r="I1" s="401" t="s">
        <v>320</v>
      </c>
      <c r="J1" s="401"/>
      <c r="K1" s="401"/>
      <c r="L1" s="34"/>
    </row>
    <row r="2" spans="1:12" ht="46.9" customHeight="1" x14ac:dyDescent="0.25">
      <c r="A2" s="222"/>
      <c r="B2" s="222"/>
      <c r="C2" s="222"/>
      <c r="D2" s="222"/>
      <c r="E2" s="222"/>
      <c r="F2" s="222"/>
      <c r="G2" s="222"/>
      <c r="H2" s="222"/>
      <c r="I2" s="387" t="s">
        <v>439</v>
      </c>
      <c r="J2" s="387"/>
      <c r="K2" s="387"/>
      <c r="L2" s="34"/>
    </row>
    <row r="3" spans="1:12" ht="15.75" x14ac:dyDescent="0.25">
      <c r="A3" s="222"/>
      <c r="B3" s="222"/>
      <c r="C3" s="222"/>
      <c r="D3" s="222"/>
      <c r="E3" s="222"/>
      <c r="F3" s="222"/>
      <c r="G3" s="222"/>
      <c r="H3" s="222"/>
      <c r="I3" s="393" t="s">
        <v>321</v>
      </c>
      <c r="J3" s="393"/>
      <c r="K3" s="393"/>
      <c r="L3" s="34"/>
    </row>
    <row r="4" spans="1:12" ht="15.75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34"/>
      <c r="L4" s="34"/>
    </row>
    <row r="5" spans="1:12" ht="42" customHeight="1" x14ac:dyDescent="0.25">
      <c r="A5" s="400" t="s">
        <v>419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34"/>
    </row>
    <row r="6" spans="1:12" ht="15.75" x14ac:dyDescent="0.2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34"/>
      <c r="L6" s="34"/>
    </row>
    <row r="7" spans="1:12" ht="38.25" customHeight="1" x14ac:dyDescent="0.25">
      <c r="A7" s="472" t="s">
        <v>319</v>
      </c>
      <c r="B7" s="472"/>
      <c r="C7" s="473" t="s">
        <v>439</v>
      </c>
      <c r="D7" s="474"/>
      <c r="E7" s="474"/>
      <c r="F7" s="474"/>
      <c r="G7" s="474"/>
      <c r="H7" s="474"/>
      <c r="I7" s="474"/>
      <c r="J7" s="474"/>
      <c r="K7" s="34"/>
      <c r="L7" s="34"/>
    </row>
    <row r="8" spans="1:12" x14ac:dyDescent="0.25">
      <c r="A8" s="471" t="s">
        <v>287</v>
      </c>
      <c r="B8" s="471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.6" customHeight="1" x14ac:dyDescent="0.25">
      <c r="A10" s="419" t="s">
        <v>314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34"/>
    </row>
    <row r="11" spans="1:12" ht="12" customHeight="1" x14ac:dyDescent="0.25">
      <c r="A11" s="255"/>
      <c r="B11" s="255"/>
      <c r="C11" s="255"/>
      <c r="D11" s="256"/>
      <c r="E11" s="256"/>
      <c r="F11" s="256"/>
      <c r="G11" s="256"/>
      <c r="H11" s="256"/>
      <c r="I11" s="256"/>
      <c r="J11" s="256"/>
      <c r="K11" s="34"/>
      <c r="L11" s="34"/>
    </row>
    <row r="12" spans="1:12" ht="15.75" x14ac:dyDescent="0.25">
      <c r="A12" s="36" t="s">
        <v>171</v>
      </c>
      <c r="B12" s="417">
        <v>120</v>
      </c>
      <c r="C12" s="418"/>
      <c r="D12" s="418"/>
      <c r="E12" s="418"/>
      <c r="F12" s="418"/>
      <c r="G12" s="418"/>
      <c r="H12" s="418"/>
      <c r="I12" s="418"/>
      <c r="J12" s="418"/>
      <c r="K12" s="34"/>
      <c r="L12" s="34"/>
    </row>
    <row r="13" spans="1:12" ht="15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5" customHeight="1" x14ac:dyDescent="0.25">
      <c r="A14" s="404" t="s">
        <v>157</v>
      </c>
      <c r="B14" s="405"/>
      <c r="C14" s="358"/>
      <c r="D14" s="416" t="s">
        <v>158</v>
      </c>
      <c r="E14" s="416" t="s">
        <v>159</v>
      </c>
      <c r="F14" s="404" t="s">
        <v>160</v>
      </c>
      <c r="G14" s="358"/>
      <c r="H14" s="416" t="s">
        <v>161</v>
      </c>
      <c r="I14" s="416"/>
      <c r="J14" s="416"/>
      <c r="K14" s="416"/>
      <c r="L14" s="34"/>
    </row>
    <row r="15" spans="1:12" ht="95.25" customHeight="1" x14ac:dyDescent="0.25">
      <c r="A15" s="361"/>
      <c r="B15" s="365"/>
      <c r="C15" s="362"/>
      <c r="D15" s="356"/>
      <c r="E15" s="356"/>
      <c r="F15" s="361"/>
      <c r="G15" s="362"/>
      <c r="H15" s="24" t="s">
        <v>313</v>
      </c>
      <c r="I15" s="24" t="s">
        <v>162</v>
      </c>
      <c r="J15" s="24" t="s">
        <v>163</v>
      </c>
      <c r="K15" s="24" t="s">
        <v>278</v>
      </c>
      <c r="L15" s="34"/>
    </row>
    <row r="16" spans="1:12" x14ac:dyDescent="0.25">
      <c r="A16" s="411">
        <v>1</v>
      </c>
      <c r="B16" s="412"/>
      <c r="C16" s="413"/>
      <c r="D16" s="25" t="s">
        <v>1</v>
      </c>
      <c r="E16" s="25" t="s">
        <v>2</v>
      </c>
      <c r="F16" s="411" t="s">
        <v>124</v>
      </c>
      <c r="G16" s="413"/>
      <c r="H16" s="25" t="s">
        <v>3</v>
      </c>
      <c r="I16" s="25" t="s">
        <v>4</v>
      </c>
      <c r="J16" s="25" t="s">
        <v>5</v>
      </c>
      <c r="K16" s="257">
        <v>8</v>
      </c>
      <c r="L16" s="34"/>
    </row>
    <row r="17" spans="1:12" ht="13.9" customHeight="1" x14ac:dyDescent="0.25">
      <c r="A17" s="420" t="s">
        <v>164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34"/>
    </row>
    <row r="18" spans="1:12" ht="15.75" x14ac:dyDescent="0.25">
      <c r="A18" s="406" t="s">
        <v>165</v>
      </c>
      <c r="B18" s="407"/>
      <c r="C18" s="408"/>
      <c r="D18" s="27"/>
      <c r="E18" s="27"/>
      <c r="F18" s="476"/>
      <c r="G18" s="413"/>
      <c r="H18" s="112">
        <f>H19</f>
        <v>0</v>
      </c>
      <c r="I18" s="112">
        <f>I19</f>
        <v>0</v>
      </c>
      <c r="J18" s="112">
        <f>J19</f>
        <v>0</v>
      </c>
      <c r="K18" s="112">
        <f>K19</f>
        <v>0</v>
      </c>
      <c r="L18" s="34"/>
    </row>
    <row r="19" spans="1:12" ht="15.75" x14ac:dyDescent="0.25">
      <c r="A19" s="409" t="s">
        <v>166</v>
      </c>
      <c r="B19" s="410"/>
      <c r="C19" s="408"/>
      <c r="D19" s="258"/>
      <c r="E19" s="258"/>
      <c r="F19" s="476"/>
      <c r="G19" s="413"/>
      <c r="H19" s="127">
        <v>0</v>
      </c>
      <c r="I19" s="127">
        <v>0</v>
      </c>
      <c r="J19" s="127">
        <v>0</v>
      </c>
      <c r="K19" s="127">
        <v>0</v>
      </c>
      <c r="L19" s="34"/>
    </row>
    <row r="20" spans="1:12" ht="15.75" x14ac:dyDescent="0.25">
      <c r="A20" s="406" t="s">
        <v>167</v>
      </c>
      <c r="B20" s="407"/>
      <c r="C20" s="408"/>
      <c r="D20" s="27"/>
      <c r="E20" s="27"/>
      <c r="F20" s="476"/>
      <c r="G20" s="413"/>
      <c r="H20" s="112">
        <f>H21</f>
        <v>0</v>
      </c>
      <c r="I20" s="112">
        <f>I21</f>
        <v>0</v>
      </c>
      <c r="J20" s="112">
        <f>J21</f>
        <v>0</v>
      </c>
      <c r="K20" s="112">
        <f>K21</f>
        <v>0</v>
      </c>
      <c r="L20" s="34"/>
    </row>
    <row r="21" spans="1:12" ht="15.75" x14ac:dyDescent="0.25">
      <c r="A21" s="409" t="s">
        <v>168</v>
      </c>
      <c r="B21" s="410"/>
      <c r="C21" s="408"/>
      <c r="D21" s="258"/>
      <c r="E21" s="258"/>
      <c r="F21" s="476"/>
      <c r="G21" s="413"/>
      <c r="H21" s="127">
        <f>D21*E21*G21</f>
        <v>0</v>
      </c>
      <c r="I21" s="127">
        <v>0</v>
      </c>
      <c r="J21" s="127">
        <v>0</v>
      </c>
      <c r="K21" s="127">
        <v>0</v>
      </c>
      <c r="L21" s="34"/>
    </row>
    <row r="22" spans="1:12" ht="15.75" x14ac:dyDescent="0.25">
      <c r="A22" s="414" t="s">
        <v>169</v>
      </c>
      <c r="B22" s="414"/>
      <c r="C22" s="415"/>
      <c r="D22" s="27" t="s">
        <v>315</v>
      </c>
      <c r="E22" s="27" t="s">
        <v>315</v>
      </c>
      <c r="F22" s="476" t="s">
        <v>315</v>
      </c>
      <c r="G22" s="413"/>
      <c r="H22" s="207">
        <f>H18+H20</f>
        <v>0</v>
      </c>
      <c r="I22" s="207">
        <f>I18+I20</f>
        <v>0</v>
      </c>
      <c r="J22" s="207">
        <f>J18+J20</f>
        <v>0</v>
      </c>
      <c r="K22" s="207">
        <f>K18+K20</f>
        <v>0</v>
      </c>
      <c r="L22" s="34"/>
    </row>
    <row r="23" spans="1:12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6" customHeight="1" x14ac:dyDescent="0.25">
      <c r="A24" s="419" t="s">
        <v>170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34"/>
    </row>
    <row r="25" spans="1:12" ht="12.75" customHeight="1" x14ac:dyDescent="0.25">
      <c r="A25" s="255"/>
      <c r="B25" s="255"/>
      <c r="C25" s="255"/>
      <c r="D25" s="256"/>
      <c r="E25" s="256"/>
      <c r="F25" s="256"/>
      <c r="G25" s="256"/>
      <c r="H25" s="256"/>
      <c r="I25" s="256"/>
      <c r="J25" s="256"/>
      <c r="K25" s="34"/>
      <c r="L25" s="34"/>
    </row>
    <row r="26" spans="1:12" ht="15.75" x14ac:dyDescent="0.25">
      <c r="A26" s="36" t="s">
        <v>171</v>
      </c>
      <c r="B26" s="417" t="s">
        <v>381</v>
      </c>
      <c r="C26" s="417"/>
      <c r="D26" s="417"/>
      <c r="E26" s="417"/>
      <c r="F26" s="417"/>
      <c r="G26" s="417"/>
      <c r="H26" s="417"/>
      <c r="I26" s="417"/>
      <c r="J26" s="417"/>
      <c r="K26" s="34"/>
      <c r="L26" s="34"/>
    </row>
    <row r="27" spans="1:12" ht="12" customHeight="1" x14ac:dyDescent="0.25">
      <c r="A27" s="259"/>
      <c r="B27" s="259"/>
      <c r="C27" s="260"/>
      <c r="D27" s="261"/>
      <c r="E27" s="261"/>
      <c r="F27" s="261"/>
      <c r="G27" s="261"/>
      <c r="H27" s="261"/>
      <c r="I27" s="261"/>
      <c r="J27" s="261"/>
      <c r="K27" s="34"/>
      <c r="L27" s="34"/>
    </row>
    <row r="28" spans="1:12" ht="15.75" x14ac:dyDescent="0.25">
      <c r="A28" s="402" t="s">
        <v>172</v>
      </c>
      <c r="B28" s="402"/>
      <c r="C28" s="403"/>
      <c r="D28" s="403"/>
      <c r="E28" s="403"/>
      <c r="F28" s="403"/>
      <c r="G28" s="403"/>
      <c r="H28" s="403"/>
      <c r="I28" s="403"/>
      <c r="J28" s="403"/>
      <c r="K28" s="34"/>
      <c r="L28" s="34"/>
    </row>
    <row r="29" spans="1:12" x14ac:dyDescent="0.25">
      <c r="A29" s="259"/>
      <c r="B29" s="259"/>
      <c r="C29" s="259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55.15" customHeight="1" x14ac:dyDescent="0.25">
      <c r="A30" s="404" t="s">
        <v>157</v>
      </c>
      <c r="B30" s="405"/>
      <c r="C30" s="358"/>
      <c r="D30" s="416" t="s">
        <v>173</v>
      </c>
      <c r="E30" s="404" t="s">
        <v>174</v>
      </c>
      <c r="F30" s="405"/>
      <c r="G30" s="426" t="s">
        <v>171</v>
      </c>
      <c r="H30" s="416" t="s">
        <v>161</v>
      </c>
      <c r="I30" s="416"/>
      <c r="J30" s="416"/>
      <c r="K30" s="416"/>
      <c r="L30" s="34"/>
    </row>
    <row r="31" spans="1:12" ht="90" customHeight="1" x14ac:dyDescent="0.25">
      <c r="A31" s="361"/>
      <c r="B31" s="365"/>
      <c r="C31" s="362"/>
      <c r="D31" s="356"/>
      <c r="E31" s="424"/>
      <c r="F31" s="425"/>
      <c r="G31" s="426"/>
      <c r="H31" s="24" t="s">
        <v>313</v>
      </c>
      <c r="I31" s="24" t="s">
        <v>162</v>
      </c>
      <c r="J31" s="24" t="s">
        <v>163</v>
      </c>
      <c r="K31" s="24" t="s">
        <v>278</v>
      </c>
      <c r="L31" s="34"/>
    </row>
    <row r="32" spans="1:12" x14ac:dyDescent="0.25">
      <c r="A32" s="411">
        <v>1</v>
      </c>
      <c r="B32" s="412"/>
      <c r="C32" s="413"/>
      <c r="D32" s="25" t="s">
        <v>1</v>
      </c>
      <c r="E32" s="411" t="s">
        <v>2</v>
      </c>
      <c r="F32" s="412"/>
      <c r="G32" s="413"/>
      <c r="H32" s="25" t="s">
        <v>124</v>
      </c>
      <c r="I32" s="25" t="s">
        <v>3</v>
      </c>
      <c r="J32" s="26">
        <v>6</v>
      </c>
      <c r="K32" s="257">
        <v>7</v>
      </c>
      <c r="L32" s="34"/>
    </row>
    <row r="33" spans="1:12" ht="63" customHeight="1" x14ac:dyDescent="0.25">
      <c r="A33" s="421" t="s">
        <v>374</v>
      </c>
      <c r="B33" s="422"/>
      <c r="C33" s="423"/>
      <c r="D33" s="262"/>
      <c r="E33" s="427"/>
      <c r="F33" s="427"/>
      <c r="G33" s="202">
        <v>130</v>
      </c>
      <c r="H33" s="127">
        <v>8036632.7999999998</v>
      </c>
      <c r="I33" s="127">
        <v>7785075.7999999998</v>
      </c>
      <c r="J33" s="127">
        <v>6694775.7999999998</v>
      </c>
      <c r="K33" s="263"/>
      <c r="L33" s="34"/>
    </row>
    <row r="34" spans="1:12" ht="15.75" x14ac:dyDescent="0.25">
      <c r="A34" s="435" t="s">
        <v>380</v>
      </c>
      <c r="B34" s="436"/>
      <c r="C34" s="437"/>
      <c r="D34" s="262"/>
      <c r="E34" s="443"/>
      <c r="F34" s="444"/>
      <c r="G34" s="202">
        <v>510</v>
      </c>
      <c r="H34" s="264"/>
      <c r="I34" s="264"/>
      <c r="J34" s="264"/>
      <c r="K34" s="265"/>
      <c r="L34" s="34"/>
    </row>
    <row r="35" spans="1:12" ht="15.75" x14ac:dyDescent="0.25">
      <c r="A35" s="427"/>
      <c r="B35" s="427"/>
      <c r="C35" s="438"/>
      <c r="D35" s="262"/>
      <c r="E35" s="443"/>
      <c r="F35" s="444"/>
      <c r="G35" s="445"/>
      <c r="H35" s="264"/>
      <c r="I35" s="264"/>
      <c r="J35" s="264"/>
      <c r="K35" s="265"/>
      <c r="L35" s="34"/>
    </row>
    <row r="36" spans="1:12" ht="15.75" x14ac:dyDescent="0.25">
      <c r="A36" s="439" t="s">
        <v>169</v>
      </c>
      <c r="B36" s="439"/>
      <c r="C36" s="440"/>
      <c r="D36" s="27" t="s">
        <v>9</v>
      </c>
      <c r="E36" s="411" t="s">
        <v>9</v>
      </c>
      <c r="F36" s="412"/>
      <c r="G36" s="413"/>
      <c r="H36" s="28">
        <f>SUM(H33:H35)</f>
        <v>8036632.7999999998</v>
      </c>
      <c r="I36" s="28">
        <f>SUM(I33:I35)</f>
        <v>7785075.7999999998</v>
      </c>
      <c r="J36" s="28">
        <f>SUM(J33:J35)</f>
        <v>6694775.7999999998</v>
      </c>
      <c r="K36" s="28">
        <f>SUM(K33:K35)</f>
        <v>0</v>
      </c>
      <c r="L36" s="34"/>
    </row>
    <row r="37" spans="1:12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5.6" customHeight="1" x14ac:dyDescent="0.25">
      <c r="A38" s="428" t="s">
        <v>175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34"/>
    </row>
    <row r="39" spans="1:12" x14ac:dyDescent="0.25">
      <c r="A39" s="266"/>
      <c r="B39" s="267"/>
      <c r="C39" s="256"/>
      <c r="D39" s="256"/>
      <c r="E39" s="256"/>
      <c r="F39" s="256"/>
      <c r="G39" s="256"/>
      <c r="H39" s="256"/>
      <c r="I39" s="256"/>
      <c r="J39" s="256"/>
      <c r="K39" s="34"/>
      <c r="L39" s="34"/>
    </row>
    <row r="40" spans="1:12" ht="13.9" customHeight="1" x14ac:dyDescent="0.25">
      <c r="A40" s="404" t="s">
        <v>157</v>
      </c>
      <c r="B40" s="405"/>
      <c r="C40" s="358"/>
      <c r="D40" s="416" t="s">
        <v>177</v>
      </c>
      <c r="E40" s="404" t="s">
        <v>174</v>
      </c>
      <c r="F40" s="405"/>
      <c r="G40" s="426" t="s">
        <v>171</v>
      </c>
      <c r="H40" s="416" t="s">
        <v>161</v>
      </c>
      <c r="I40" s="416"/>
      <c r="J40" s="416"/>
      <c r="K40" s="416"/>
      <c r="L40" s="34"/>
    </row>
    <row r="41" spans="1:12" ht="47.25" customHeight="1" x14ac:dyDescent="0.25">
      <c r="A41" s="361"/>
      <c r="B41" s="365"/>
      <c r="C41" s="362"/>
      <c r="D41" s="356"/>
      <c r="E41" s="424"/>
      <c r="F41" s="425"/>
      <c r="G41" s="426"/>
      <c r="H41" s="24" t="s">
        <v>313</v>
      </c>
      <c r="I41" s="24" t="s">
        <v>162</v>
      </c>
      <c r="J41" s="24" t="s">
        <v>163</v>
      </c>
      <c r="K41" s="24" t="s">
        <v>278</v>
      </c>
      <c r="L41" s="34"/>
    </row>
    <row r="42" spans="1:12" x14ac:dyDescent="0.25">
      <c r="A42" s="411">
        <v>1</v>
      </c>
      <c r="B42" s="412"/>
      <c r="C42" s="413"/>
      <c r="D42" s="25" t="s">
        <v>1</v>
      </c>
      <c r="E42" s="411" t="s">
        <v>2</v>
      </c>
      <c r="F42" s="412"/>
      <c r="G42" s="413"/>
      <c r="H42" s="25" t="s">
        <v>124</v>
      </c>
      <c r="I42" s="25" t="s">
        <v>3</v>
      </c>
      <c r="J42" s="26">
        <v>6</v>
      </c>
      <c r="K42" s="257">
        <v>7</v>
      </c>
      <c r="L42" s="34"/>
    </row>
    <row r="43" spans="1:12" x14ac:dyDescent="0.25">
      <c r="A43" s="431" t="s">
        <v>463</v>
      </c>
      <c r="B43" s="432"/>
      <c r="C43" s="441"/>
      <c r="D43" s="262"/>
      <c r="E43" s="427"/>
      <c r="F43" s="427"/>
      <c r="G43" s="202">
        <v>130</v>
      </c>
      <c r="H43" s="268">
        <v>15000</v>
      </c>
      <c r="I43" s="268">
        <v>15000</v>
      </c>
      <c r="J43" s="268">
        <v>15000</v>
      </c>
      <c r="K43" s="263"/>
      <c r="L43" s="34"/>
    </row>
    <row r="44" spans="1:12" ht="15" customHeight="1" x14ac:dyDescent="0.25">
      <c r="A44" s="421" t="s">
        <v>461</v>
      </c>
      <c r="B44" s="422"/>
      <c r="C44" s="423"/>
      <c r="D44" s="269"/>
      <c r="E44" s="434"/>
      <c r="F44" s="434"/>
      <c r="G44" s="270">
        <v>130</v>
      </c>
      <c r="H44" s="268">
        <v>100000</v>
      </c>
      <c r="I44" s="268">
        <v>100000</v>
      </c>
      <c r="J44" s="268">
        <v>100000</v>
      </c>
      <c r="K44" s="127"/>
      <c r="L44" s="34"/>
    </row>
    <row r="45" spans="1:12" ht="15.6" customHeight="1" x14ac:dyDescent="0.25">
      <c r="A45" s="421" t="s">
        <v>462</v>
      </c>
      <c r="B45" s="422"/>
      <c r="C45" s="442"/>
      <c r="D45" s="262"/>
      <c r="E45" s="427"/>
      <c r="F45" s="427"/>
      <c r="G45" s="202">
        <v>130</v>
      </c>
      <c r="H45" s="127">
        <v>80000</v>
      </c>
      <c r="I45" s="127">
        <v>80000</v>
      </c>
      <c r="J45" s="127">
        <v>80000</v>
      </c>
      <c r="K45" s="263"/>
      <c r="L45" s="34"/>
    </row>
    <row r="46" spans="1:12" ht="15.6" customHeight="1" x14ac:dyDescent="0.25">
      <c r="A46" s="421" t="s">
        <v>380</v>
      </c>
      <c r="B46" s="422"/>
      <c r="C46" s="442"/>
      <c r="D46" s="262"/>
      <c r="E46" s="427"/>
      <c r="F46" s="427"/>
      <c r="G46" s="202">
        <v>510</v>
      </c>
      <c r="H46" s="264"/>
      <c r="I46" s="264"/>
      <c r="J46" s="264"/>
      <c r="K46" s="264"/>
      <c r="L46" s="34"/>
    </row>
    <row r="47" spans="1:12" ht="15.75" x14ac:dyDescent="0.25">
      <c r="A47" s="439" t="s">
        <v>169</v>
      </c>
      <c r="B47" s="439"/>
      <c r="C47" s="440"/>
      <c r="D47" s="27" t="s">
        <v>9</v>
      </c>
      <c r="E47" s="411" t="s">
        <v>9</v>
      </c>
      <c r="F47" s="412"/>
      <c r="G47" s="413"/>
      <c r="H47" s="28">
        <f>SUM(H43:H46)</f>
        <v>195000</v>
      </c>
      <c r="I47" s="28">
        <f>SUM(I43:I45)</f>
        <v>195000</v>
      </c>
      <c r="J47" s="28">
        <f>SUM(J43:J45)</f>
        <v>195000</v>
      </c>
      <c r="K47" s="28">
        <f>SUM(K43:K45)</f>
        <v>0</v>
      </c>
      <c r="L47" s="34"/>
    </row>
    <row r="48" spans="1:1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37.5" customHeight="1" x14ac:dyDescent="0.25">
      <c r="A49" s="449" t="s">
        <v>176</v>
      </c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34"/>
    </row>
    <row r="50" spans="1:12" x14ac:dyDescent="0.25">
      <c r="A50" s="271"/>
      <c r="B50" s="271"/>
      <c r="C50" s="256"/>
      <c r="D50" s="256"/>
      <c r="E50" s="256"/>
      <c r="F50" s="256"/>
      <c r="G50" s="256"/>
      <c r="H50" s="256"/>
      <c r="I50" s="256"/>
      <c r="J50" s="256"/>
      <c r="K50" s="34"/>
      <c r="L50" s="34"/>
    </row>
    <row r="51" spans="1:12" x14ac:dyDescent="0.25">
      <c r="A51" s="404" t="s">
        <v>157</v>
      </c>
      <c r="B51" s="405"/>
      <c r="C51" s="358"/>
      <c r="D51" s="416" t="s">
        <v>177</v>
      </c>
      <c r="E51" s="404" t="s">
        <v>178</v>
      </c>
      <c r="F51" s="405"/>
      <c r="G51" s="358"/>
      <c r="H51" s="416" t="s">
        <v>161</v>
      </c>
      <c r="I51" s="416"/>
      <c r="J51" s="416"/>
      <c r="K51" s="416"/>
      <c r="L51" s="34"/>
    </row>
    <row r="52" spans="1:12" ht="57" x14ac:dyDescent="0.25">
      <c r="A52" s="361"/>
      <c r="B52" s="365"/>
      <c r="C52" s="362"/>
      <c r="D52" s="356"/>
      <c r="E52" s="361"/>
      <c r="F52" s="365"/>
      <c r="G52" s="362"/>
      <c r="H52" s="24" t="s">
        <v>313</v>
      </c>
      <c r="I52" s="24" t="s">
        <v>162</v>
      </c>
      <c r="J52" s="24" t="s">
        <v>163</v>
      </c>
      <c r="K52" s="24" t="s">
        <v>278</v>
      </c>
      <c r="L52" s="34"/>
    </row>
    <row r="53" spans="1:12" x14ac:dyDescent="0.25">
      <c r="A53" s="411">
        <v>1</v>
      </c>
      <c r="B53" s="412"/>
      <c r="C53" s="413"/>
      <c r="D53" s="25" t="s">
        <v>1</v>
      </c>
      <c r="E53" s="411" t="s">
        <v>2</v>
      </c>
      <c r="F53" s="412"/>
      <c r="G53" s="413"/>
      <c r="H53" s="25" t="s">
        <v>124</v>
      </c>
      <c r="I53" s="25" t="s">
        <v>3</v>
      </c>
      <c r="J53" s="26">
        <v>6</v>
      </c>
      <c r="K53" s="257">
        <v>7</v>
      </c>
      <c r="L53" s="34"/>
    </row>
    <row r="54" spans="1:12" ht="15.75" x14ac:dyDescent="0.25">
      <c r="A54" s="431"/>
      <c r="B54" s="432"/>
      <c r="C54" s="441"/>
      <c r="D54" s="262"/>
      <c r="E54" s="443"/>
      <c r="F54" s="475"/>
      <c r="G54" s="445"/>
      <c r="H54" s="127"/>
      <c r="I54" s="127"/>
      <c r="J54" s="127"/>
      <c r="K54" s="127"/>
      <c r="L54" s="34"/>
    </row>
    <row r="55" spans="1:12" ht="15.75" x14ac:dyDescent="0.25">
      <c r="A55" s="431"/>
      <c r="B55" s="432"/>
      <c r="C55" s="441"/>
      <c r="D55" s="262"/>
      <c r="E55" s="443"/>
      <c r="F55" s="475"/>
      <c r="G55" s="445"/>
      <c r="H55" s="127"/>
      <c r="I55" s="127"/>
      <c r="J55" s="127"/>
      <c r="K55" s="127"/>
      <c r="L55" s="34"/>
    </row>
    <row r="56" spans="1:12" ht="15.75" x14ac:dyDescent="0.25">
      <c r="A56" s="439" t="s">
        <v>169</v>
      </c>
      <c r="B56" s="439"/>
      <c r="C56" s="440"/>
      <c r="D56" s="27" t="s">
        <v>9</v>
      </c>
      <c r="E56" s="411" t="s">
        <v>9</v>
      </c>
      <c r="F56" s="412"/>
      <c r="G56" s="413"/>
      <c r="H56" s="28">
        <f>SUM(H54:H55)</f>
        <v>0</v>
      </c>
      <c r="I56" s="28">
        <f>SUM(I54:I55)</f>
        <v>0</v>
      </c>
      <c r="J56" s="28">
        <f>SUM(J54:J55)</f>
        <v>0</v>
      </c>
      <c r="K56" s="28">
        <f>SUM(K54:K55)</f>
        <v>0</v>
      </c>
      <c r="L56" s="34"/>
    </row>
    <row r="57" spans="1:12" x14ac:dyDescent="0.25">
      <c r="A57" s="195"/>
      <c r="B57" s="195"/>
      <c r="C57" s="200"/>
      <c r="D57" s="29"/>
      <c r="E57" s="30"/>
      <c r="F57" s="30"/>
      <c r="G57" s="31"/>
      <c r="H57" s="29"/>
      <c r="I57" s="29"/>
      <c r="J57" s="29"/>
      <c r="K57" s="34"/>
      <c r="L57" s="34"/>
    </row>
    <row r="58" spans="1:12" ht="15.75" x14ac:dyDescent="0.25">
      <c r="A58" s="448" t="s">
        <v>179</v>
      </c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34"/>
    </row>
    <row r="59" spans="1:12" ht="15.75" x14ac:dyDescent="0.25">
      <c r="A59" s="197"/>
      <c r="B59" s="197"/>
      <c r="C59" s="60"/>
      <c r="D59" s="60"/>
      <c r="E59" s="60"/>
      <c r="F59" s="60"/>
      <c r="G59" s="60"/>
      <c r="H59" s="60"/>
      <c r="I59" s="60"/>
      <c r="J59" s="60"/>
      <c r="K59" s="34"/>
      <c r="L59" s="34"/>
    </row>
    <row r="60" spans="1:12" ht="15.75" x14ac:dyDescent="0.25">
      <c r="A60" s="36" t="s">
        <v>171</v>
      </c>
      <c r="B60" s="417">
        <v>140</v>
      </c>
      <c r="C60" s="456"/>
      <c r="D60" s="456"/>
      <c r="E60" s="456"/>
      <c r="F60" s="456"/>
      <c r="G60" s="456"/>
      <c r="H60" s="456"/>
      <c r="I60" s="456"/>
      <c r="J60" s="456"/>
      <c r="K60" s="34"/>
      <c r="L60" s="34"/>
    </row>
    <row r="61" spans="1:12" x14ac:dyDescent="0.25">
      <c r="A61" s="199"/>
      <c r="B61" s="199"/>
      <c r="C61" s="32"/>
      <c r="D61" s="32"/>
      <c r="E61" s="32"/>
      <c r="F61" s="32"/>
      <c r="G61" s="32"/>
      <c r="H61" s="32"/>
      <c r="I61" s="32"/>
      <c r="J61" s="32"/>
      <c r="K61" s="34"/>
      <c r="L61" s="34"/>
    </row>
    <row r="62" spans="1:12" x14ac:dyDescent="0.25">
      <c r="A62" s="404" t="s">
        <v>157</v>
      </c>
      <c r="B62" s="405"/>
      <c r="C62" s="446"/>
      <c r="D62" s="446"/>
      <c r="E62" s="446"/>
      <c r="F62" s="446"/>
      <c r="G62" s="447"/>
      <c r="H62" s="416" t="s">
        <v>161</v>
      </c>
      <c r="I62" s="416"/>
      <c r="J62" s="416"/>
      <c r="K62" s="416"/>
      <c r="L62" s="34"/>
    </row>
    <row r="63" spans="1:12" ht="57" x14ac:dyDescent="0.25">
      <c r="A63" s="394"/>
      <c r="B63" s="395"/>
      <c r="C63" s="395"/>
      <c r="D63" s="395"/>
      <c r="E63" s="395"/>
      <c r="F63" s="395"/>
      <c r="G63" s="396"/>
      <c r="H63" s="24" t="s">
        <v>313</v>
      </c>
      <c r="I63" s="24" t="s">
        <v>162</v>
      </c>
      <c r="J63" s="24" t="s">
        <v>163</v>
      </c>
      <c r="K63" s="24" t="s">
        <v>278</v>
      </c>
      <c r="L63" s="34"/>
    </row>
    <row r="64" spans="1:12" x14ac:dyDescent="0.25">
      <c r="A64" s="454">
        <v>1</v>
      </c>
      <c r="B64" s="455"/>
      <c r="C64" s="455"/>
      <c r="D64" s="455"/>
      <c r="E64" s="455"/>
      <c r="F64" s="455"/>
      <c r="G64" s="455"/>
      <c r="H64" s="26">
        <v>2</v>
      </c>
      <c r="I64" s="26">
        <v>3</v>
      </c>
      <c r="J64" s="26">
        <v>4</v>
      </c>
      <c r="K64" s="257">
        <v>5</v>
      </c>
      <c r="L64" s="34"/>
    </row>
    <row r="65" spans="1:12" x14ac:dyDescent="0.25">
      <c r="A65" s="452"/>
      <c r="B65" s="453"/>
      <c r="C65" s="453"/>
      <c r="D65" s="453"/>
      <c r="E65" s="453"/>
      <c r="F65" s="453"/>
      <c r="G65" s="453"/>
      <c r="H65" s="268"/>
      <c r="I65" s="268"/>
      <c r="J65" s="268"/>
      <c r="K65" s="263"/>
      <c r="L65" s="34"/>
    </row>
    <row r="66" spans="1:12" x14ac:dyDescent="0.25">
      <c r="A66" s="451"/>
      <c r="B66" s="451"/>
      <c r="C66" s="451"/>
      <c r="D66" s="451"/>
      <c r="E66" s="451"/>
      <c r="F66" s="452"/>
      <c r="G66" s="452"/>
      <c r="H66" s="268"/>
      <c r="I66" s="268"/>
      <c r="J66" s="268"/>
      <c r="K66" s="263"/>
      <c r="L66" s="34"/>
    </row>
    <row r="67" spans="1:12" x14ac:dyDescent="0.25">
      <c r="A67" s="439" t="s">
        <v>169</v>
      </c>
      <c r="B67" s="439"/>
      <c r="C67" s="450"/>
      <c r="D67" s="450"/>
      <c r="E67" s="450"/>
      <c r="F67" s="450"/>
      <c r="G67" s="450"/>
      <c r="H67" s="110">
        <f>SUM(H65:H66)</f>
        <v>0</v>
      </c>
      <c r="I67" s="110">
        <f>SUM(I65:I66)</f>
        <v>0</v>
      </c>
      <c r="J67" s="110">
        <f>SUM(J65:J66)</f>
        <v>0</v>
      </c>
      <c r="K67" s="33">
        <f t="shared" ref="K67" si="0">SUM(K65:K66)</f>
        <v>0</v>
      </c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5.6" customHeight="1" x14ac:dyDescent="0.25">
      <c r="A69" s="419" t="s">
        <v>180</v>
      </c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34"/>
    </row>
    <row r="70" spans="1:12" ht="15.75" x14ac:dyDescent="0.25">
      <c r="A70" s="198"/>
      <c r="B70" s="198"/>
      <c r="C70" s="35"/>
      <c r="D70" s="35"/>
      <c r="E70" s="35"/>
      <c r="F70" s="35"/>
      <c r="G70" s="35"/>
      <c r="H70" s="35"/>
      <c r="I70" s="35"/>
      <c r="J70" s="35"/>
      <c r="K70" s="34"/>
      <c r="L70" s="34"/>
    </row>
    <row r="71" spans="1:12" ht="15.75" x14ac:dyDescent="0.25">
      <c r="A71" s="36" t="s">
        <v>171</v>
      </c>
      <c r="B71" s="417">
        <v>140</v>
      </c>
      <c r="C71" s="456"/>
      <c r="D71" s="456"/>
      <c r="E71" s="456"/>
      <c r="F71" s="456"/>
      <c r="G71" s="456"/>
      <c r="H71" s="456"/>
      <c r="I71" s="456"/>
      <c r="J71" s="456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404" t="s">
        <v>157</v>
      </c>
      <c r="B73" s="405"/>
      <c r="C73" s="446"/>
      <c r="D73" s="446"/>
      <c r="E73" s="446"/>
      <c r="F73" s="446"/>
      <c r="G73" s="447"/>
      <c r="H73" s="416" t="s">
        <v>161</v>
      </c>
      <c r="I73" s="416"/>
      <c r="J73" s="416"/>
      <c r="K73" s="416"/>
      <c r="L73" s="34"/>
    </row>
    <row r="74" spans="1:12" ht="57" x14ac:dyDescent="0.25">
      <c r="A74" s="394"/>
      <c r="B74" s="395"/>
      <c r="C74" s="395"/>
      <c r="D74" s="395"/>
      <c r="E74" s="395"/>
      <c r="F74" s="395"/>
      <c r="G74" s="396"/>
      <c r="H74" s="24" t="s">
        <v>313</v>
      </c>
      <c r="I74" s="24" t="s">
        <v>162</v>
      </c>
      <c r="J74" s="24" t="s">
        <v>163</v>
      </c>
      <c r="K74" s="24" t="s">
        <v>278</v>
      </c>
      <c r="L74" s="34"/>
    </row>
    <row r="75" spans="1:12" x14ac:dyDescent="0.25">
      <c r="A75" s="454">
        <v>1</v>
      </c>
      <c r="B75" s="455"/>
      <c r="C75" s="455"/>
      <c r="D75" s="455"/>
      <c r="E75" s="455"/>
      <c r="F75" s="455"/>
      <c r="G75" s="455"/>
      <c r="H75" s="26">
        <v>2</v>
      </c>
      <c r="I75" s="26">
        <v>3</v>
      </c>
      <c r="J75" s="26">
        <v>4</v>
      </c>
      <c r="K75" s="257">
        <v>5</v>
      </c>
      <c r="L75" s="34"/>
    </row>
    <row r="76" spans="1:12" x14ac:dyDescent="0.25">
      <c r="A76" s="458"/>
      <c r="B76" s="460"/>
      <c r="C76" s="460"/>
      <c r="D76" s="460"/>
      <c r="E76" s="460"/>
      <c r="F76" s="460"/>
      <c r="G76" s="460"/>
      <c r="H76" s="263"/>
      <c r="I76" s="263"/>
      <c r="J76" s="263"/>
      <c r="K76" s="263"/>
      <c r="L76" s="34"/>
    </row>
    <row r="77" spans="1:12" x14ac:dyDescent="0.25">
      <c r="A77" s="457"/>
      <c r="B77" s="457"/>
      <c r="C77" s="457"/>
      <c r="D77" s="457"/>
      <c r="E77" s="457"/>
      <c r="F77" s="458"/>
      <c r="G77" s="458"/>
      <c r="H77" s="263"/>
      <c r="I77" s="263"/>
      <c r="J77" s="263"/>
      <c r="K77" s="263"/>
      <c r="L77" s="34"/>
    </row>
    <row r="78" spans="1:12" x14ac:dyDescent="0.25">
      <c r="A78" s="439" t="s">
        <v>169</v>
      </c>
      <c r="B78" s="439"/>
      <c r="C78" s="450"/>
      <c r="D78" s="450"/>
      <c r="E78" s="450"/>
      <c r="F78" s="450"/>
      <c r="G78" s="450"/>
      <c r="H78" s="33">
        <f>SUM(H76:H77)</f>
        <v>0</v>
      </c>
      <c r="I78" s="33">
        <f>SUM(I76:I77)</f>
        <v>0</v>
      </c>
      <c r="J78" s="33">
        <f>SUM(J76:J77)</f>
        <v>0</v>
      </c>
      <c r="K78" s="33">
        <f t="shared" ref="K78" si="1">SUM(K76:K77)</f>
        <v>0</v>
      </c>
      <c r="L78" s="34"/>
    </row>
    <row r="79" spans="1:12" ht="15.75" x14ac:dyDescent="0.25">
      <c r="A79" s="198"/>
      <c r="B79" s="198"/>
      <c r="C79" s="35"/>
      <c r="D79" s="35"/>
      <c r="E79" s="35"/>
      <c r="F79" s="35"/>
      <c r="G79" s="35"/>
      <c r="H79" s="35"/>
      <c r="I79" s="35"/>
      <c r="J79" s="35"/>
      <c r="K79" s="34"/>
      <c r="L79" s="34"/>
    </row>
    <row r="80" spans="1:12" ht="15.6" customHeight="1" x14ac:dyDescent="0.25">
      <c r="A80" s="419" t="s">
        <v>181</v>
      </c>
      <c r="B80" s="419"/>
      <c r="C80" s="419"/>
      <c r="D80" s="419"/>
      <c r="E80" s="419"/>
      <c r="F80" s="419"/>
      <c r="G80" s="419"/>
      <c r="H80" s="419"/>
      <c r="I80" s="419"/>
      <c r="J80" s="419"/>
      <c r="K80" s="419"/>
      <c r="L80" s="34"/>
    </row>
    <row r="81" spans="1:12" ht="15.75" x14ac:dyDescent="0.25">
      <c r="A81" s="36" t="s">
        <v>171</v>
      </c>
      <c r="B81" s="36"/>
      <c r="C81" s="417">
        <v>150</v>
      </c>
      <c r="D81" s="459"/>
      <c r="E81" s="459"/>
      <c r="F81" s="459"/>
      <c r="G81" s="459"/>
      <c r="H81" s="459"/>
      <c r="I81" s="459"/>
      <c r="J81" s="459"/>
      <c r="K81" s="34"/>
      <c r="L81" s="34"/>
    </row>
    <row r="82" spans="1:12" ht="15.75" x14ac:dyDescent="0.25">
      <c r="A82" s="36"/>
      <c r="B82" s="36"/>
      <c r="C82" s="37"/>
      <c r="D82" s="38"/>
      <c r="E82" s="38"/>
      <c r="F82" s="38"/>
      <c r="G82" s="38"/>
      <c r="H82" s="38"/>
      <c r="I82" s="38"/>
      <c r="J82" s="38"/>
      <c r="K82" s="34"/>
      <c r="L82" s="34"/>
    </row>
    <row r="83" spans="1:12" x14ac:dyDescent="0.25">
      <c r="A83" s="461" t="s">
        <v>182</v>
      </c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34"/>
    </row>
    <row r="84" spans="1:12" ht="15.75" x14ac:dyDescent="0.25">
      <c r="A84" s="198"/>
      <c r="B84" s="198"/>
      <c r="C84" s="35"/>
      <c r="D84" s="35"/>
      <c r="E84" s="35"/>
      <c r="F84" s="35"/>
      <c r="G84" s="35"/>
      <c r="H84" s="35"/>
      <c r="I84" s="35"/>
      <c r="J84" s="35"/>
      <c r="K84" s="34"/>
      <c r="L84" s="34"/>
    </row>
    <row r="85" spans="1:12" x14ac:dyDescent="0.25">
      <c r="A85" s="404" t="s">
        <v>157</v>
      </c>
      <c r="B85" s="405"/>
      <c r="C85" s="462"/>
      <c r="D85" s="462"/>
      <c r="E85" s="462"/>
      <c r="F85" s="462"/>
      <c r="G85" s="463"/>
      <c r="H85" s="416" t="s">
        <v>161</v>
      </c>
      <c r="I85" s="416"/>
      <c r="J85" s="416"/>
      <c r="K85" s="416"/>
      <c r="L85" s="34"/>
    </row>
    <row r="86" spans="1:12" ht="57" x14ac:dyDescent="0.25">
      <c r="A86" s="464"/>
      <c r="B86" s="465"/>
      <c r="C86" s="465"/>
      <c r="D86" s="465"/>
      <c r="E86" s="465"/>
      <c r="F86" s="465"/>
      <c r="G86" s="466"/>
      <c r="H86" s="24" t="s">
        <v>313</v>
      </c>
      <c r="I86" s="24" t="s">
        <v>162</v>
      </c>
      <c r="J86" s="24" t="s">
        <v>163</v>
      </c>
      <c r="K86" s="24" t="s">
        <v>278</v>
      </c>
      <c r="L86" s="34"/>
    </row>
    <row r="87" spans="1:12" x14ac:dyDescent="0.25">
      <c r="A87" s="454">
        <v>1</v>
      </c>
      <c r="B87" s="455"/>
      <c r="C87" s="455"/>
      <c r="D87" s="455"/>
      <c r="E87" s="455"/>
      <c r="F87" s="455"/>
      <c r="G87" s="455"/>
      <c r="H87" s="26">
        <v>2</v>
      </c>
      <c r="I87" s="26">
        <v>3</v>
      </c>
      <c r="J87" s="26">
        <v>4</v>
      </c>
      <c r="K87" s="257">
        <v>5</v>
      </c>
      <c r="L87" s="34"/>
    </row>
    <row r="88" spans="1:12" ht="15.75" customHeight="1" x14ac:dyDescent="0.25">
      <c r="A88" s="431" t="s">
        <v>440</v>
      </c>
      <c r="B88" s="432"/>
      <c r="C88" s="432"/>
      <c r="D88" s="432"/>
      <c r="E88" s="432"/>
      <c r="F88" s="432"/>
      <c r="G88" s="432"/>
      <c r="H88" s="272">
        <v>165000</v>
      </c>
      <c r="I88" s="272">
        <v>209200</v>
      </c>
      <c r="J88" s="272">
        <v>209200</v>
      </c>
      <c r="K88" s="272"/>
      <c r="L88" s="34"/>
    </row>
    <row r="89" spans="1:12" ht="30.75" customHeight="1" x14ac:dyDescent="0.25">
      <c r="A89" s="431" t="s">
        <v>442</v>
      </c>
      <c r="B89" s="432"/>
      <c r="C89" s="432"/>
      <c r="D89" s="432"/>
      <c r="E89" s="432"/>
      <c r="F89" s="432"/>
      <c r="G89" s="433"/>
      <c r="H89" s="272">
        <v>546840</v>
      </c>
      <c r="I89" s="272">
        <v>546840</v>
      </c>
      <c r="J89" s="272">
        <v>546840</v>
      </c>
      <c r="K89" s="272"/>
      <c r="L89" s="34"/>
    </row>
    <row r="90" spans="1:12" ht="30.75" customHeight="1" x14ac:dyDescent="0.25">
      <c r="A90" s="431" t="s">
        <v>441</v>
      </c>
      <c r="B90" s="432"/>
      <c r="C90" s="432"/>
      <c r="D90" s="432"/>
      <c r="E90" s="432"/>
      <c r="F90" s="432"/>
      <c r="G90" s="433"/>
      <c r="H90" s="272">
        <v>140000</v>
      </c>
      <c r="I90" s="272">
        <v>140000</v>
      </c>
      <c r="J90" s="272">
        <v>140000</v>
      </c>
      <c r="K90" s="272"/>
      <c r="L90" s="34"/>
    </row>
    <row r="91" spans="1:12" ht="36.75" customHeight="1" x14ac:dyDescent="0.25">
      <c r="A91" s="431" t="s">
        <v>464</v>
      </c>
      <c r="B91" s="432"/>
      <c r="C91" s="432"/>
      <c r="D91" s="432"/>
      <c r="E91" s="432"/>
      <c r="F91" s="432"/>
      <c r="G91" s="432"/>
      <c r="H91" s="272">
        <v>43680</v>
      </c>
      <c r="I91" s="272">
        <v>43680</v>
      </c>
      <c r="J91" s="272">
        <v>43680</v>
      </c>
      <c r="K91" s="272"/>
      <c r="L91" s="34"/>
    </row>
    <row r="92" spans="1:12" ht="15.75" x14ac:dyDescent="0.25">
      <c r="A92" s="431" t="s">
        <v>465</v>
      </c>
      <c r="B92" s="432"/>
      <c r="C92" s="432"/>
      <c r="D92" s="432"/>
      <c r="E92" s="432"/>
      <c r="F92" s="432"/>
      <c r="G92" s="432"/>
      <c r="H92" s="272">
        <v>15714</v>
      </c>
      <c r="I92" s="272">
        <v>15714</v>
      </c>
      <c r="J92" s="272">
        <v>15714</v>
      </c>
      <c r="K92" s="272"/>
      <c r="L92" s="34"/>
    </row>
    <row r="93" spans="1:12" ht="28.5" customHeight="1" x14ac:dyDescent="0.25">
      <c r="A93" s="431" t="s">
        <v>470</v>
      </c>
      <c r="B93" s="432"/>
      <c r="C93" s="432"/>
      <c r="D93" s="432"/>
      <c r="E93" s="432"/>
      <c r="F93" s="432"/>
      <c r="G93" s="432"/>
      <c r="H93" s="272">
        <v>756654.87</v>
      </c>
      <c r="I93" s="272"/>
      <c r="J93" s="272"/>
      <c r="K93" s="272"/>
      <c r="L93" s="34"/>
    </row>
    <row r="94" spans="1:12" ht="15.75" x14ac:dyDescent="0.25">
      <c r="A94" s="431"/>
      <c r="B94" s="432"/>
      <c r="C94" s="432"/>
      <c r="D94" s="432"/>
      <c r="E94" s="432"/>
      <c r="F94" s="432"/>
      <c r="G94" s="432"/>
      <c r="H94" s="272"/>
      <c r="I94" s="272"/>
      <c r="J94" s="272"/>
      <c r="K94" s="272"/>
      <c r="L94" s="34"/>
    </row>
    <row r="95" spans="1:12" ht="15.75" x14ac:dyDescent="0.25">
      <c r="A95" s="431"/>
      <c r="B95" s="432"/>
      <c r="C95" s="432"/>
      <c r="D95" s="432"/>
      <c r="E95" s="432"/>
      <c r="F95" s="432"/>
      <c r="G95" s="432"/>
      <c r="H95" s="272"/>
      <c r="I95" s="272"/>
      <c r="J95" s="272"/>
      <c r="K95" s="272"/>
      <c r="L95" s="34"/>
    </row>
    <row r="96" spans="1:12" ht="15.75" x14ac:dyDescent="0.25">
      <c r="A96" s="429"/>
      <c r="B96" s="430"/>
      <c r="C96" s="430"/>
      <c r="D96" s="430"/>
      <c r="E96" s="430"/>
      <c r="F96" s="430"/>
      <c r="G96" s="430"/>
      <c r="H96" s="272"/>
      <c r="I96" s="272"/>
      <c r="J96" s="272"/>
      <c r="K96" s="272"/>
      <c r="L96" s="34"/>
    </row>
    <row r="97" spans="1:12" ht="15.75" x14ac:dyDescent="0.25">
      <c r="A97" s="429"/>
      <c r="B97" s="430"/>
      <c r="C97" s="430"/>
      <c r="D97" s="430"/>
      <c r="E97" s="430"/>
      <c r="F97" s="430"/>
      <c r="G97" s="430"/>
      <c r="H97" s="272"/>
      <c r="I97" s="272"/>
      <c r="J97" s="272"/>
      <c r="K97" s="272"/>
      <c r="L97" s="34"/>
    </row>
    <row r="98" spans="1:12" ht="33.75" customHeight="1" x14ac:dyDescent="0.25">
      <c r="A98" s="429"/>
      <c r="B98" s="430"/>
      <c r="C98" s="430"/>
      <c r="D98" s="430"/>
      <c r="E98" s="430"/>
      <c r="F98" s="430"/>
      <c r="G98" s="430"/>
      <c r="H98" s="272"/>
      <c r="I98" s="272"/>
      <c r="J98" s="272"/>
      <c r="K98" s="272"/>
      <c r="L98" s="34"/>
    </row>
    <row r="99" spans="1:12" ht="15.75" x14ac:dyDescent="0.25">
      <c r="A99" s="429"/>
      <c r="B99" s="430"/>
      <c r="C99" s="430"/>
      <c r="D99" s="430"/>
      <c r="E99" s="430"/>
      <c r="F99" s="430"/>
      <c r="G99" s="430"/>
      <c r="H99" s="272"/>
      <c r="I99" s="272"/>
      <c r="J99" s="272"/>
      <c r="K99" s="272"/>
      <c r="L99" s="34"/>
    </row>
    <row r="100" spans="1:12" ht="15.75" x14ac:dyDescent="0.25">
      <c r="A100" s="429"/>
      <c r="B100" s="430"/>
      <c r="C100" s="430"/>
      <c r="D100" s="430"/>
      <c r="E100" s="430"/>
      <c r="F100" s="430"/>
      <c r="G100" s="430"/>
      <c r="H100" s="272"/>
      <c r="I100" s="272"/>
      <c r="J100" s="272"/>
      <c r="K100" s="272"/>
      <c r="L100" s="34"/>
    </row>
    <row r="101" spans="1:12" ht="15.75" x14ac:dyDescent="0.25">
      <c r="A101" s="429"/>
      <c r="B101" s="430"/>
      <c r="C101" s="430"/>
      <c r="D101" s="430"/>
      <c r="E101" s="430"/>
      <c r="F101" s="430"/>
      <c r="G101" s="430"/>
      <c r="H101" s="272"/>
      <c r="I101" s="272"/>
      <c r="J101" s="272"/>
      <c r="K101" s="272"/>
      <c r="L101" s="34"/>
    </row>
    <row r="102" spans="1:12" ht="15.75" x14ac:dyDescent="0.25">
      <c r="A102" s="429"/>
      <c r="B102" s="430"/>
      <c r="C102" s="430"/>
      <c r="D102" s="430"/>
      <c r="E102" s="430"/>
      <c r="F102" s="430"/>
      <c r="G102" s="430"/>
      <c r="H102" s="272"/>
      <c r="I102" s="272"/>
      <c r="J102" s="272"/>
      <c r="K102" s="272"/>
      <c r="L102" s="34"/>
    </row>
    <row r="103" spans="1:12" ht="15.75" x14ac:dyDescent="0.25">
      <c r="A103" s="429"/>
      <c r="B103" s="430"/>
      <c r="C103" s="430"/>
      <c r="D103" s="430"/>
      <c r="E103" s="430"/>
      <c r="F103" s="430"/>
      <c r="G103" s="430"/>
      <c r="H103" s="272"/>
      <c r="I103" s="272"/>
      <c r="J103" s="272"/>
      <c r="K103" s="272"/>
      <c r="L103" s="34"/>
    </row>
    <row r="104" spans="1:12" ht="15.75" x14ac:dyDescent="0.25">
      <c r="A104" s="429"/>
      <c r="B104" s="430"/>
      <c r="C104" s="430"/>
      <c r="D104" s="430"/>
      <c r="E104" s="430"/>
      <c r="F104" s="430"/>
      <c r="G104" s="430"/>
      <c r="H104" s="272"/>
      <c r="I104" s="272"/>
      <c r="J104" s="272"/>
      <c r="K104" s="272"/>
      <c r="L104" s="34"/>
    </row>
    <row r="105" spans="1:12" ht="15.75" x14ac:dyDescent="0.25">
      <c r="A105" s="429"/>
      <c r="B105" s="430"/>
      <c r="C105" s="430"/>
      <c r="D105" s="430"/>
      <c r="E105" s="430"/>
      <c r="F105" s="430"/>
      <c r="G105" s="430"/>
      <c r="H105" s="272"/>
      <c r="I105" s="272"/>
      <c r="J105" s="272"/>
      <c r="K105" s="272"/>
      <c r="L105" s="34"/>
    </row>
    <row r="106" spans="1:12" ht="15.75" customHeight="1" x14ac:dyDescent="0.25">
      <c r="A106" s="429"/>
      <c r="B106" s="430"/>
      <c r="C106" s="430"/>
      <c r="D106" s="430"/>
      <c r="E106" s="430"/>
      <c r="F106" s="430"/>
      <c r="G106" s="430"/>
      <c r="H106" s="272"/>
      <c r="I106" s="272"/>
      <c r="J106" s="272"/>
      <c r="K106" s="272"/>
      <c r="L106" s="34"/>
    </row>
    <row r="107" spans="1:12" ht="15.75" x14ac:dyDescent="0.25">
      <c r="A107" s="429"/>
      <c r="B107" s="430"/>
      <c r="C107" s="430"/>
      <c r="D107" s="430"/>
      <c r="E107" s="430"/>
      <c r="F107" s="430"/>
      <c r="G107" s="430"/>
      <c r="H107" s="272"/>
      <c r="I107" s="272"/>
      <c r="J107" s="272"/>
      <c r="K107" s="272"/>
      <c r="L107" s="34"/>
    </row>
    <row r="108" spans="1:12" ht="15.75" x14ac:dyDescent="0.25">
      <c r="A108" s="429"/>
      <c r="B108" s="430"/>
      <c r="C108" s="430"/>
      <c r="D108" s="430"/>
      <c r="E108" s="430"/>
      <c r="F108" s="430"/>
      <c r="G108" s="430"/>
      <c r="H108" s="272"/>
      <c r="I108" s="272"/>
      <c r="J108" s="272"/>
      <c r="K108" s="272"/>
      <c r="L108" s="34"/>
    </row>
    <row r="109" spans="1:12" ht="15.75" x14ac:dyDescent="0.25">
      <c r="A109" s="273"/>
      <c r="B109" s="274"/>
      <c r="C109" s="274"/>
      <c r="D109" s="274"/>
      <c r="E109" s="274"/>
      <c r="F109" s="274"/>
      <c r="G109" s="274"/>
      <c r="H109" s="272"/>
      <c r="I109" s="272"/>
      <c r="J109" s="272"/>
      <c r="K109" s="272"/>
      <c r="L109" s="34"/>
    </row>
    <row r="110" spans="1:12" ht="15.75" x14ac:dyDescent="0.25">
      <c r="A110" s="457"/>
      <c r="B110" s="457"/>
      <c r="C110" s="457"/>
      <c r="D110" s="457"/>
      <c r="E110" s="457"/>
      <c r="F110" s="458"/>
      <c r="G110" s="458"/>
      <c r="H110" s="272"/>
      <c r="I110" s="272"/>
      <c r="J110" s="272"/>
      <c r="K110" s="272"/>
      <c r="L110" s="34"/>
    </row>
    <row r="111" spans="1:12" ht="15.75" x14ac:dyDescent="0.25">
      <c r="A111" s="439" t="s">
        <v>169</v>
      </c>
      <c r="B111" s="439"/>
      <c r="C111" s="450"/>
      <c r="D111" s="450"/>
      <c r="E111" s="450"/>
      <c r="F111" s="450"/>
      <c r="G111" s="450"/>
      <c r="H111" s="28">
        <f>SUM(H88:H110)</f>
        <v>1667888.87</v>
      </c>
      <c r="I111" s="39">
        <f>SUM(I88:I110)</f>
        <v>955434</v>
      </c>
      <c r="J111" s="39">
        <f>SUM(J88:J110)</f>
        <v>955434</v>
      </c>
      <c r="K111" s="39">
        <f>SUM(K88:K110)</f>
        <v>0</v>
      </c>
      <c r="L111" s="34"/>
    </row>
    <row r="112" spans="1:12" x14ac:dyDescent="0.25">
      <c r="A112" s="195"/>
      <c r="B112" s="195"/>
      <c r="C112" s="196"/>
      <c r="D112" s="196"/>
      <c r="E112" s="196"/>
      <c r="F112" s="196"/>
      <c r="G112" s="196"/>
      <c r="H112" s="40"/>
      <c r="I112" s="40"/>
      <c r="J112" s="40"/>
      <c r="K112" s="34"/>
      <c r="L112" s="34"/>
    </row>
    <row r="113" spans="1:12" ht="15.75" x14ac:dyDescent="0.25">
      <c r="A113" s="448" t="s">
        <v>183</v>
      </c>
      <c r="B113" s="448"/>
      <c r="C113" s="448"/>
      <c r="D113" s="448"/>
      <c r="E113" s="448"/>
      <c r="F113" s="448"/>
      <c r="G113" s="448"/>
      <c r="H113" s="448"/>
      <c r="I113" s="448"/>
      <c r="J113" s="448"/>
      <c r="K113" s="448"/>
      <c r="L113" s="34"/>
    </row>
    <row r="114" spans="1:12" ht="15.75" x14ac:dyDescent="0.25">
      <c r="A114" s="198"/>
      <c r="B114" s="198"/>
      <c r="C114" s="35"/>
      <c r="D114" s="35"/>
      <c r="E114" s="35"/>
      <c r="F114" s="35"/>
      <c r="G114" s="35"/>
      <c r="H114" s="35"/>
      <c r="I114" s="35"/>
      <c r="J114" s="35"/>
      <c r="K114" s="34"/>
      <c r="L114" s="34"/>
    </row>
    <row r="115" spans="1:12" x14ac:dyDescent="0.25">
      <c r="A115" s="404" t="s">
        <v>157</v>
      </c>
      <c r="B115" s="405"/>
      <c r="C115" s="446"/>
      <c r="D115" s="446"/>
      <c r="E115" s="446"/>
      <c r="F115" s="446"/>
      <c r="G115" s="447"/>
      <c r="H115" s="416" t="s">
        <v>161</v>
      </c>
      <c r="I115" s="416"/>
      <c r="J115" s="416"/>
      <c r="K115" s="416"/>
      <c r="L115" s="34"/>
    </row>
    <row r="116" spans="1:12" ht="57" x14ac:dyDescent="0.25">
      <c r="A116" s="394"/>
      <c r="B116" s="395"/>
      <c r="C116" s="395"/>
      <c r="D116" s="395"/>
      <c r="E116" s="395"/>
      <c r="F116" s="395"/>
      <c r="G116" s="396"/>
      <c r="H116" s="24" t="s">
        <v>313</v>
      </c>
      <c r="I116" s="24" t="s">
        <v>162</v>
      </c>
      <c r="J116" s="24" t="s">
        <v>163</v>
      </c>
      <c r="K116" s="24" t="s">
        <v>278</v>
      </c>
      <c r="L116" s="34"/>
    </row>
    <row r="117" spans="1:12" x14ac:dyDescent="0.25">
      <c r="A117" s="454">
        <v>1</v>
      </c>
      <c r="B117" s="455"/>
      <c r="C117" s="455"/>
      <c r="D117" s="455"/>
      <c r="E117" s="455"/>
      <c r="F117" s="455"/>
      <c r="G117" s="455"/>
      <c r="H117" s="26">
        <v>2</v>
      </c>
      <c r="I117" s="26">
        <v>3</v>
      </c>
      <c r="J117" s="26">
        <v>4</v>
      </c>
      <c r="K117" s="257">
        <v>5</v>
      </c>
      <c r="L117" s="34"/>
    </row>
    <row r="118" spans="1:12" ht="15.75" x14ac:dyDescent="0.25">
      <c r="A118" s="458" t="s">
        <v>379</v>
      </c>
      <c r="B118" s="460"/>
      <c r="C118" s="460"/>
      <c r="D118" s="460"/>
      <c r="E118" s="460"/>
      <c r="F118" s="460"/>
      <c r="G118" s="460"/>
      <c r="H118" s="127"/>
      <c r="I118" s="127"/>
      <c r="J118" s="127"/>
      <c r="K118" s="127"/>
      <c r="L118" s="34"/>
    </row>
    <row r="119" spans="1:12" ht="15.75" x14ac:dyDescent="0.25">
      <c r="A119" s="457"/>
      <c r="B119" s="457"/>
      <c r="C119" s="457"/>
      <c r="D119" s="457"/>
      <c r="E119" s="457"/>
      <c r="F119" s="458"/>
      <c r="G119" s="458"/>
      <c r="H119" s="127"/>
      <c r="I119" s="127"/>
      <c r="J119" s="127"/>
      <c r="K119" s="127"/>
      <c r="L119" s="34"/>
    </row>
    <row r="120" spans="1:12" ht="15.75" x14ac:dyDescent="0.25">
      <c r="A120" s="458"/>
      <c r="B120" s="460"/>
      <c r="C120" s="460"/>
      <c r="D120" s="460"/>
      <c r="E120" s="460"/>
      <c r="F120" s="460"/>
      <c r="G120" s="460"/>
      <c r="H120" s="127"/>
      <c r="I120" s="127"/>
      <c r="J120" s="127"/>
      <c r="K120" s="127"/>
      <c r="L120" s="34"/>
    </row>
    <row r="121" spans="1:12" ht="15.75" x14ac:dyDescent="0.25">
      <c r="A121" s="439" t="s">
        <v>169</v>
      </c>
      <c r="B121" s="439"/>
      <c r="C121" s="450"/>
      <c r="D121" s="450"/>
      <c r="E121" s="450"/>
      <c r="F121" s="450"/>
      <c r="G121" s="450"/>
      <c r="H121" s="41">
        <f>SUM(H118:H120)</f>
        <v>0</v>
      </c>
      <c r="I121" s="41">
        <f>SUM(I118:I120)</f>
        <v>0</v>
      </c>
      <c r="J121" s="41">
        <f>SUM(J118:J120)</f>
        <v>0</v>
      </c>
      <c r="K121" s="41">
        <f>SUM(K118:K120)</f>
        <v>0</v>
      </c>
      <c r="L121" s="34"/>
    </row>
    <row r="122" spans="1:12" x14ac:dyDescent="0.25">
      <c r="A122" s="195"/>
      <c r="B122" s="195"/>
      <c r="C122" s="196"/>
      <c r="D122" s="196"/>
      <c r="E122" s="196"/>
      <c r="F122" s="196"/>
      <c r="G122" s="196"/>
      <c r="H122" s="40"/>
      <c r="I122" s="40"/>
      <c r="J122" s="40"/>
      <c r="K122" s="34"/>
      <c r="L122" s="34"/>
    </row>
    <row r="123" spans="1:12" ht="15.75" x14ac:dyDescent="0.25">
      <c r="A123" s="448" t="s">
        <v>184</v>
      </c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34"/>
    </row>
    <row r="124" spans="1:12" ht="15.75" x14ac:dyDescent="0.25">
      <c r="A124" s="198"/>
      <c r="B124" s="198"/>
      <c r="C124" s="35"/>
      <c r="D124" s="35"/>
      <c r="E124" s="35"/>
      <c r="F124" s="35"/>
      <c r="G124" s="35"/>
      <c r="H124" s="35"/>
      <c r="I124" s="35"/>
      <c r="J124" s="35"/>
      <c r="K124" s="34"/>
      <c r="L124" s="34"/>
    </row>
    <row r="125" spans="1:12" x14ac:dyDescent="0.25">
      <c r="A125" s="404" t="s">
        <v>157</v>
      </c>
      <c r="B125" s="405"/>
      <c r="C125" s="446"/>
      <c r="D125" s="446"/>
      <c r="E125" s="446"/>
      <c r="F125" s="446"/>
      <c r="G125" s="447"/>
      <c r="H125" s="416" t="s">
        <v>161</v>
      </c>
      <c r="I125" s="416"/>
      <c r="J125" s="416"/>
      <c r="K125" s="416"/>
      <c r="L125" s="34"/>
    </row>
    <row r="126" spans="1:12" ht="57" x14ac:dyDescent="0.25">
      <c r="A126" s="394"/>
      <c r="B126" s="395"/>
      <c r="C126" s="395"/>
      <c r="D126" s="395"/>
      <c r="E126" s="395"/>
      <c r="F126" s="395"/>
      <c r="G126" s="396"/>
      <c r="H126" s="24" t="s">
        <v>313</v>
      </c>
      <c r="I126" s="24" t="s">
        <v>162</v>
      </c>
      <c r="J126" s="24" t="s">
        <v>163</v>
      </c>
      <c r="K126" s="24" t="s">
        <v>278</v>
      </c>
      <c r="L126" s="34"/>
    </row>
    <row r="127" spans="1:12" x14ac:dyDescent="0.25">
      <c r="A127" s="454">
        <v>1</v>
      </c>
      <c r="B127" s="455"/>
      <c r="C127" s="455"/>
      <c r="D127" s="455"/>
      <c r="E127" s="455"/>
      <c r="F127" s="455"/>
      <c r="G127" s="455"/>
      <c r="H127" s="26">
        <v>2</v>
      </c>
      <c r="I127" s="26">
        <v>3</v>
      </c>
      <c r="J127" s="26">
        <v>4</v>
      </c>
      <c r="K127" s="257">
        <v>5</v>
      </c>
      <c r="L127" s="34"/>
    </row>
    <row r="128" spans="1:12" ht="15.75" x14ac:dyDescent="0.25">
      <c r="A128" s="452"/>
      <c r="B128" s="453"/>
      <c r="C128" s="453"/>
      <c r="D128" s="453"/>
      <c r="E128" s="453"/>
      <c r="F128" s="453"/>
      <c r="G128" s="453"/>
      <c r="H128" s="127"/>
      <c r="I128" s="127"/>
      <c r="J128" s="127"/>
      <c r="K128" s="127"/>
      <c r="L128" s="34"/>
    </row>
    <row r="129" spans="1:12" ht="15.75" x14ac:dyDescent="0.25">
      <c r="A129" s="451"/>
      <c r="B129" s="451"/>
      <c r="C129" s="451"/>
      <c r="D129" s="451"/>
      <c r="E129" s="451"/>
      <c r="F129" s="452"/>
      <c r="G129" s="452"/>
      <c r="H129" s="127"/>
      <c r="I129" s="127"/>
      <c r="J129" s="127"/>
      <c r="K129" s="127"/>
      <c r="L129" s="34"/>
    </row>
    <row r="130" spans="1:12" ht="15.75" x14ac:dyDescent="0.25">
      <c r="A130" s="452"/>
      <c r="B130" s="453"/>
      <c r="C130" s="453"/>
      <c r="D130" s="453"/>
      <c r="E130" s="453"/>
      <c r="F130" s="453"/>
      <c r="G130" s="453"/>
      <c r="H130" s="127"/>
      <c r="I130" s="127"/>
      <c r="J130" s="127"/>
      <c r="K130" s="127"/>
      <c r="L130" s="34"/>
    </row>
    <row r="131" spans="1:12" ht="15.75" x14ac:dyDescent="0.25">
      <c r="A131" s="439" t="s">
        <v>169</v>
      </c>
      <c r="B131" s="439"/>
      <c r="C131" s="450"/>
      <c r="D131" s="450"/>
      <c r="E131" s="450"/>
      <c r="F131" s="450"/>
      <c r="G131" s="450"/>
      <c r="H131" s="41">
        <f>SUM(H128:H130)</f>
        <v>0</v>
      </c>
      <c r="I131" s="41">
        <f>SUM(I128:I130)</f>
        <v>0</v>
      </c>
      <c r="J131" s="41">
        <f>SUM(J128:J130)</f>
        <v>0</v>
      </c>
      <c r="K131" s="41">
        <f>SUM(K128:K130)</f>
        <v>0</v>
      </c>
      <c r="L131" s="34"/>
    </row>
    <row r="132" spans="1:12" ht="15.75" customHeight="1" x14ac:dyDescent="0.25">
      <c r="A132" s="42"/>
      <c r="B132" s="42"/>
      <c r="C132" s="42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5.6" customHeight="1" x14ac:dyDescent="0.25">
      <c r="A133" s="419" t="s">
        <v>185</v>
      </c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  <c r="L133" s="34"/>
    </row>
    <row r="134" spans="1:12" ht="15.75" x14ac:dyDescent="0.25">
      <c r="A134" s="198"/>
      <c r="B134" s="198"/>
      <c r="C134" s="35"/>
      <c r="D134" s="35"/>
      <c r="E134" s="35"/>
      <c r="F134" s="35"/>
      <c r="G134" s="35"/>
      <c r="H134" s="35"/>
      <c r="I134" s="35"/>
      <c r="J134" s="35"/>
      <c r="K134" s="34"/>
      <c r="L134" s="34"/>
    </row>
    <row r="135" spans="1:12" ht="15.75" x14ac:dyDescent="0.25">
      <c r="A135" s="36" t="s">
        <v>171</v>
      </c>
      <c r="B135" s="417">
        <v>160</v>
      </c>
      <c r="C135" s="456"/>
      <c r="D135" s="456"/>
      <c r="E135" s="456"/>
      <c r="F135" s="456"/>
      <c r="G135" s="456"/>
      <c r="H135" s="456"/>
      <c r="I135" s="456"/>
      <c r="J135" s="456"/>
      <c r="K135" s="34"/>
      <c r="L135" s="34"/>
    </row>
    <row r="136" spans="1:12" ht="15.75" x14ac:dyDescent="0.25">
      <c r="A136" s="36"/>
      <c r="B136" s="36"/>
      <c r="C136" s="37"/>
      <c r="D136" s="38"/>
      <c r="E136" s="38"/>
      <c r="F136" s="38"/>
      <c r="G136" s="38"/>
      <c r="H136" s="38"/>
      <c r="I136" s="38"/>
      <c r="J136" s="38"/>
      <c r="K136" s="34"/>
      <c r="L136" s="34"/>
    </row>
    <row r="137" spans="1:12" ht="15.75" x14ac:dyDescent="0.25">
      <c r="A137" s="448" t="s">
        <v>186</v>
      </c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404" t="s">
        <v>157</v>
      </c>
      <c r="B139" s="405"/>
      <c r="C139" s="446"/>
      <c r="D139" s="446"/>
      <c r="E139" s="446"/>
      <c r="F139" s="446"/>
      <c r="G139" s="447"/>
      <c r="H139" s="416" t="s">
        <v>161</v>
      </c>
      <c r="I139" s="416"/>
      <c r="J139" s="416"/>
      <c r="K139" s="416"/>
      <c r="L139" s="34"/>
    </row>
    <row r="140" spans="1:12" ht="57" x14ac:dyDescent="0.25">
      <c r="A140" s="394"/>
      <c r="B140" s="395"/>
      <c r="C140" s="395"/>
      <c r="D140" s="395"/>
      <c r="E140" s="395"/>
      <c r="F140" s="395"/>
      <c r="G140" s="396"/>
      <c r="H140" s="24" t="s">
        <v>313</v>
      </c>
      <c r="I140" s="24" t="s">
        <v>162</v>
      </c>
      <c r="J140" s="24" t="s">
        <v>163</v>
      </c>
      <c r="K140" s="24" t="s">
        <v>278</v>
      </c>
      <c r="L140" s="34"/>
    </row>
    <row r="141" spans="1:12" x14ac:dyDescent="0.25">
      <c r="A141" s="454">
        <v>1</v>
      </c>
      <c r="B141" s="455"/>
      <c r="C141" s="455"/>
      <c r="D141" s="455"/>
      <c r="E141" s="455"/>
      <c r="F141" s="455"/>
      <c r="G141" s="455"/>
      <c r="H141" s="26">
        <v>2</v>
      </c>
      <c r="I141" s="26">
        <v>3</v>
      </c>
      <c r="J141" s="26">
        <v>4</v>
      </c>
      <c r="K141" s="257">
        <v>5</v>
      </c>
      <c r="L141" s="34"/>
    </row>
    <row r="142" spans="1:12" ht="15.75" x14ac:dyDescent="0.25">
      <c r="A142" s="452"/>
      <c r="B142" s="453"/>
      <c r="C142" s="453"/>
      <c r="D142" s="453"/>
      <c r="E142" s="453"/>
      <c r="F142" s="453"/>
      <c r="G142" s="453"/>
      <c r="H142" s="127"/>
      <c r="I142" s="127"/>
      <c r="J142" s="127"/>
      <c r="K142" s="127"/>
      <c r="L142" s="34"/>
    </row>
    <row r="143" spans="1:12" ht="15.75" x14ac:dyDescent="0.25">
      <c r="A143" s="451"/>
      <c r="B143" s="451"/>
      <c r="C143" s="451"/>
      <c r="D143" s="451"/>
      <c r="E143" s="451"/>
      <c r="F143" s="452"/>
      <c r="G143" s="452"/>
      <c r="H143" s="127"/>
      <c r="I143" s="127"/>
      <c r="J143" s="127"/>
      <c r="K143" s="127"/>
      <c r="L143" s="34"/>
    </row>
    <row r="144" spans="1:12" ht="15.75" x14ac:dyDescent="0.25">
      <c r="A144" s="439" t="s">
        <v>169</v>
      </c>
      <c r="B144" s="439"/>
      <c r="C144" s="450"/>
      <c r="D144" s="450"/>
      <c r="E144" s="450"/>
      <c r="F144" s="450"/>
      <c r="G144" s="450"/>
      <c r="H144" s="41">
        <f>SUM(H142:H143)</f>
        <v>0</v>
      </c>
      <c r="I144" s="41">
        <f>SUM(I142:I143)</f>
        <v>0</v>
      </c>
      <c r="J144" s="41">
        <f>SUM(J142:J143)</f>
        <v>0</v>
      </c>
      <c r="K144" s="41">
        <f t="shared" ref="K144" si="2">SUM(K142:K143)</f>
        <v>0</v>
      </c>
      <c r="L144" s="34"/>
    </row>
    <row r="145" spans="1:12" ht="15.75" x14ac:dyDescent="0.25">
      <c r="A145" s="198"/>
      <c r="B145" s="198"/>
      <c r="C145" s="35"/>
      <c r="D145" s="35"/>
      <c r="E145" s="35"/>
      <c r="F145" s="35"/>
      <c r="G145" s="35"/>
      <c r="H145" s="35"/>
      <c r="I145" s="35"/>
      <c r="J145" s="35"/>
      <c r="K145" s="34"/>
      <c r="L145" s="34"/>
    </row>
    <row r="146" spans="1:12" ht="15.75" x14ac:dyDescent="0.25">
      <c r="A146" s="448" t="s">
        <v>187</v>
      </c>
      <c r="B146" s="448"/>
      <c r="C146" s="448"/>
      <c r="D146" s="448"/>
      <c r="E146" s="448"/>
      <c r="F146" s="448"/>
      <c r="G146" s="448"/>
      <c r="H146" s="448"/>
      <c r="I146" s="448"/>
      <c r="J146" s="448"/>
      <c r="K146" s="448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404" t="s">
        <v>157</v>
      </c>
      <c r="B148" s="405"/>
      <c r="C148" s="446"/>
      <c r="D148" s="446"/>
      <c r="E148" s="446"/>
      <c r="F148" s="446"/>
      <c r="G148" s="447"/>
      <c r="H148" s="416" t="s">
        <v>161</v>
      </c>
      <c r="I148" s="416"/>
      <c r="J148" s="416"/>
      <c r="K148" s="416"/>
      <c r="L148" s="34"/>
    </row>
    <row r="149" spans="1:12" ht="57" x14ac:dyDescent="0.25">
      <c r="A149" s="394"/>
      <c r="B149" s="395"/>
      <c r="C149" s="395"/>
      <c r="D149" s="395"/>
      <c r="E149" s="395"/>
      <c r="F149" s="395"/>
      <c r="G149" s="396"/>
      <c r="H149" s="24" t="s">
        <v>313</v>
      </c>
      <c r="I149" s="24" t="s">
        <v>162</v>
      </c>
      <c r="J149" s="24" t="s">
        <v>163</v>
      </c>
      <c r="K149" s="24" t="s">
        <v>278</v>
      </c>
      <c r="L149" s="34"/>
    </row>
    <row r="150" spans="1:12" x14ac:dyDescent="0.25">
      <c r="A150" s="454">
        <v>1</v>
      </c>
      <c r="B150" s="455"/>
      <c r="C150" s="455"/>
      <c r="D150" s="455"/>
      <c r="E150" s="455"/>
      <c r="F150" s="455"/>
      <c r="G150" s="455"/>
      <c r="H150" s="26">
        <v>2</v>
      </c>
      <c r="I150" s="26">
        <v>3</v>
      </c>
      <c r="J150" s="26">
        <v>4</v>
      </c>
      <c r="K150" s="257">
        <v>5</v>
      </c>
      <c r="L150" s="34"/>
    </row>
    <row r="151" spans="1:12" x14ac:dyDescent="0.25">
      <c r="A151" s="452"/>
      <c r="B151" s="453"/>
      <c r="C151" s="453"/>
      <c r="D151" s="453"/>
      <c r="E151" s="453"/>
      <c r="F151" s="453"/>
      <c r="G151" s="453"/>
      <c r="H151" s="263"/>
      <c r="I151" s="263"/>
      <c r="J151" s="263"/>
      <c r="K151" s="263"/>
      <c r="L151" s="34"/>
    </row>
    <row r="152" spans="1:12" x14ac:dyDescent="0.25">
      <c r="A152" s="451"/>
      <c r="B152" s="451"/>
      <c r="C152" s="451"/>
      <c r="D152" s="451"/>
      <c r="E152" s="451"/>
      <c r="F152" s="452"/>
      <c r="G152" s="452"/>
      <c r="H152" s="263"/>
      <c r="I152" s="263"/>
      <c r="J152" s="263"/>
      <c r="K152" s="263"/>
      <c r="L152" s="34"/>
    </row>
    <row r="153" spans="1:12" x14ac:dyDescent="0.25">
      <c r="A153" s="439" t="s">
        <v>169</v>
      </c>
      <c r="B153" s="439"/>
      <c r="C153" s="450"/>
      <c r="D153" s="450"/>
      <c r="E153" s="450"/>
      <c r="F153" s="450"/>
      <c r="G153" s="450"/>
      <c r="H153" s="33">
        <f>SUM(H151:H152)</f>
        <v>0</v>
      </c>
      <c r="I153" s="33">
        <f>SUM(I151:I152)</f>
        <v>0</v>
      </c>
      <c r="J153" s="33">
        <f>SUM(J151:J152)</f>
        <v>0</v>
      </c>
      <c r="K153" s="33">
        <f t="shared" ref="K153" si="3">SUM(K151:K152)</f>
        <v>0</v>
      </c>
      <c r="L153" s="34"/>
    </row>
    <row r="154" spans="1:12" ht="15.75" x14ac:dyDescent="0.25">
      <c r="A154" s="198"/>
      <c r="B154" s="198"/>
      <c r="C154" s="35"/>
      <c r="D154" s="35"/>
      <c r="E154" s="35"/>
      <c r="F154" s="35"/>
      <c r="G154" s="35"/>
      <c r="H154" s="35"/>
      <c r="I154" s="35"/>
      <c r="J154" s="35"/>
      <c r="K154" s="34"/>
      <c r="L154" s="34"/>
    </row>
    <row r="155" spans="1:12" ht="15.75" x14ac:dyDescent="0.25">
      <c r="A155" s="448" t="s">
        <v>187</v>
      </c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404" t="s">
        <v>157</v>
      </c>
      <c r="B157" s="405"/>
      <c r="C157" s="446"/>
      <c r="D157" s="446"/>
      <c r="E157" s="446"/>
      <c r="F157" s="446"/>
      <c r="G157" s="447"/>
      <c r="H157" s="416" t="s">
        <v>161</v>
      </c>
      <c r="I157" s="416"/>
      <c r="J157" s="416"/>
      <c r="K157" s="416"/>
      <c r="L157" s="34"/>
    </row>
    <row r="158" spans="1:12" ht="57" x14ac:dyDescent="0.25">
      <c r="A158" s="394"/>
      <c r="B158" s="395"/>
      <c r="C158" s="395"/>
      <c r="D158" s="395"/>
      <c r="E158" s="395"/>
      <c r="F158" s="395"/>
      <c r="G158" s="396"/>
      <c r="H158" s="24" t="s">
        <v>313</v>
      </c>
      <c r="I158" s="24" t="s">
        <v>162</v>
      </c>
      <c r="J158" s="24" t="s">
        <v>163</v>
      </c>
      <c r="K158" s="24" t="s">
        <v>278</v>
      </c>
      <c r="L158" s="34"/>
    </row>
    <row r="159" spans="1:12" x14ac:dyDescent="0.25">
      <c r="A159" s="454">
        <v>1</v>
      </c>
      <c r="B159" s="455"/>
      <c r="C159" s="455"/>
      <c r="D159" s="455"/>
      <c r="E159" s="455"/>
      <c r="F159" s="455"/>
      <c r="G159" s="455"/>
      <c r="H159" s="26">
        <v>2</v>
      </c>
      <c r="I159" s="26">
        <v>3</v>
      </c>
      <c r="J159" s="26">
        <v>4</v>
      </c>
      <c r="K159" s="257">
        <v>5</v>
      </c>
      <c r="L159" s="34"/>
    </row>
    <row r="160" spans="1:12" x14ac:dyDescent="0.25">
      <c r="A160" s="452"/>
      <c r="B160" s="453"/>
      <c r="C160" s="453"/>
      <c r="D160" s="453"/>
      <c r="E160" s="453"/>
      <c r="F160" s="453"/>
      <c r="G160" s="453"/>
      <c r="H160" s="263"/>
      <c r="I160" s="263"/>
      <c r="J160" s="263"/>
      <c r="K160" s="263"/>
      <c r="L160" s="34"/>
    </row>
    <row r="161" spans="1:12" x14ac:dyDescent="0.25">
      <c r="A161" s="451"/>
      <c r="B161" s="451"/>
      <c r="C161" s="451"/>
      <c r="D161" s="451"/>
      <c r="E161" s="451"/>
      <c r="F161" s="452"/>
      <c r="G161" s="452"/>
      <c r="H161" s="263"/>
      <c r="I161" s="263"/>
      <c r="J161" s="263"/>
      <c r="K161" s="263"/>
      <c r="L161" s="34"/>
    </row>
    <row r="162" spans="1:12" x14ac:dyDescent="0.25">
      <c r="A162" s="439" t="s">
        <v>169</v>
      </c>
      <c r="B162" s="439"/>
      <c r="C162" s="450"/>
      <c r="D162" s="450"/>
      <c r="E162" s="450"/>
      <c r="F162" s="450"/>
      <c r="G162" s="450"/>
      <c r="H162" s="33">
        <f>SUM(H160:H161)</f>
        <v>0</v>
      </c>
      <c r="I162" s="33">
        <f>SUM(I160:I161)</f>
        <v>0</v>
      </c>
      <c r="J162" s="33">
        <f>SUM(J160:J161)</f>
        <v>0</v>
      </c>
      <c r="K162" s="33">
        <f t="shared" ref="K162" si="4">SUM(K160:K161)</f>
        <v>0</v>
      </c>
      <c r="L162" s="34"/>
    </row>
    <row r="163" spans="1:12" x14ac:dyDescent="0.25">
      <c r="A163" s="195"/>
      <c r="B163" s="195"/>
      <c r="C163" s="196"/>
      <c r="D163" s="196"/>
      <c r="E163" s="196"/>
      <c r="F163" s="196"/>
      <c r="G163" s="196"/>
      <c r="H163" s="119"/>
      <c r="I163" s="119"/>
      <c r="J163" s="119"/>
      <c r="K163" s="119"/>
      <c r="L163" s="34"/>
    </row>
    <row r="164" spans="1:12" ht="15.6" customHeight="1" x14ac:dyDescent="0.25">
      <c r="A164" s="419" t="s">
        <v>188</v>
      </c>
      <c r="B164" s="419"/>
      <c r="C164" s="419"/>
      <c r="D164" s="419"/>
      <c r="E164" s="419"/>
      <c r="F164" s="419"/>
      <c r="G164" s="419"/>
      <c r="H164" s="419"/>
      <c r="I164" s="419"/>
      <c r="J164" s="419"/>
      <c r="K164" s="419"/>
      <c r="L164" s="34"/>
    </row>
    <row r="165" spans="1:12" ht="15.75" x14ac:dyDescent="0.25">
      <c r="A165" s="198"/>
      <c r="B165" s="198"/>
      <c r="C165" s="35"/>
      <c r="D165" s="35"/>
      <c r="E165" s="35"/>
      <c r="F165" s="35"/>
      <c r="G165" s="35"/>
      <c r="H165" s="35"/>
      <c r="I165" s="35"/>
      <c r="J165" s="35"/>
      <c r="K165" s="34"/>
      <c r="L165" s="34"/>
    </row>
    <row r="166" spans="1:12" ht="15.75" x14ac:dyDescent="0.25">
      <c r="A166" s="36" t="s">
        <v>171</v>
      </c>
      <c r="B166" s="36"/>
      <c r="C166" s="417">
        <v>400</v>
      </c>
      <c r="D166" s="417"/>
      <c r="E166" s="417"/>
      <c r="F166" s="417"/>
      <c r="G166" s="417"/>
      <c r="H166" s="417"/>
      <c r="I166" s="417"/>
      <c r="J166" s="417"/>
      <c r="K166" s="417"/>
      <c r="L166" s="34"/>
    </row>
    <row r="167" spans="1:12" ht="15.75" x14ac:dyDescent="0.25">
      <c r="A167" s="36"/>
      <c r="B167" s="36"/>
      <c r="C167" s="37"/>
      <c r="D167" s="38"/>
      <c r="E167" s="38"/>
      <c r="F167" s="38"/>
      <c r="G167" s="38"/>
      <c r="H167" s="38"/>
      <c r="I167" s="38"/>
      <c r="J167" s="38"/>
      <c r="K167" s="34"/>
      <c r="L167" s="34"/>
    </row>
    <row r="168" spans="1:12" ht="15.75" x14ac:dyDescent="0.25">
      <c r="A168" s="448" t="s">
        <v>189</v>
      </c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404" t="s">
        <v>157</v>
      </c>
      <c r="B170" s="405"/>
      <c r="C170" s="446"/>
      <c r="D170" s="446"/>
      <c r="E170" s="446"/>
      <c r="F170" s="446"/>
      <c r="G170" s="447"/>
      <c r="H170" s="416" t="s">
        <v>161</v>
      </c>
      <c r="I170" s="416"/>
      <c r="J170" s="416"/>
      <c r="K170" s="416"/>
      <c r="L170" s="34"/>
    </row>
    <row r="171" spans="1:12" ht="57" x14ac:dyDescent="0.25">
      <c r="A171" s="394"/>
      <c r="B171" s="395"/>
      <c r="C171" s="395"/>
      <c r="D171" s="395"/>
      <c r="E171" s="395"/>
      <c r="F171" s="395"/>
      <c r="G171" s="396"/>
      <c r="H171" s="24" t="s">
        <v>313</v>
      </c>
      <c r="I171" s="24" t="s">
        <v>162</v>
      </c>
      <c r="J171" s="24" t="s">
        <v>163</v>
      </c>
      <c r="K171" s="24" t="s">
        <v>278</v>
      </c>
      <c r="L171" s="34"/>
    </row>
    <row r="172" spans="1:12" x14ac:dyDescent="0.25">
      <c r="A172" s="454">
        <v>1</v>
      </c>
      <c r="B172" s="455"/>
      <c r="C172" s="455"/>
      <c r="D172" s="455"/>
      <c r="E172" s="455"/>
      <c r="F172" s="455"/>
      <c r="G172" s="455"/>
      <c r="H172" s="26">
        <v>2</v>
      </c>
      <c r="I172" s="26">
        <v>3</v>
      </c>
      <c r="J172" s="26">
        <v>4</v>
      </c>
      <c r="K172" s="257">
        <v>5</v>
      </c>
      <c r="L172" s="34"/>
    </row>
    <row r="173" spans="1:12" ht="15.75" x14ac:dyDescent="0.25">
      <c r="A173" s="452"/>
      <c r="B173" s="453"/>
      <c r="C173" s="453"/>
      <c r="D173" s="453"/>
      <c r="E173" s="453"/>
      <c r="F173" s="453"/>
      <c r="G173" s="453"/>
      <c r="H173" s="127"/>
      <c r="I173" s="127"/>
      <c r="J173" s="127"/>
      <c r="K173" s="263"/>
      <c r="L173" s="34"/>
    </row>
    <row r="174" spans="1:12" ht="15.75" x14ac:dyDescent="0.25">
      <c r="A174" s="451"/>
      <c r="B174" s="451"/>
      <c r="C174" s="451"/>
      <c r="D174" s="451"/>
      <c r="E174" s="451"/>
      <c r="F174" s="452"/>
      <c r="G174" s="452"/>
      <c r="H174" s="127"/>
      <c r="I174" s="127"/>
      <c r="J174" s="127"/>
      <c r="K174" s="263"/>
      <c r="L174" s="34"/>
    </row>
    <row r="175" spans="1:12" ht="15.75" x14ac:dyDescent="0.25">
      <c r="A175" s="439" t="s">
        <v>169</v>
      </c>
      <c r="B175" s="439"/>
      <c r="C175" s="450"/>
      <c r="D175" s="450"/>
      <c r="E175" s="450"/>
      <c r="F175" s="450"/>
      <c r="G175" s="450"/>
      <c r="H175" s="41">
        <f>SUM(H173:H174)</f>
        <v>0</v>
      </c>
      <c r="I175" s="41">
        <f>SUM(I173:I174)</f>
        <v>0</v>
      </c>
      <c r="J175" s="41">
        <f>SUM(J173:J174)</f>
        <v>0</v>
      </c>
      <c r="K175" s="33">
        <f>SUM(K173:K174)</f>
        <v>0</v>
      </c>
      <c r="L175" s="34"/>
    </row>
    <row r="176" spans="1:12" ht="15.75" x14ac:dyDescent="0.25">
      <c r="A176" s="198"/>
      <c r="B176" s="198"/>
      <c r="C176" s="35"/>
      <c r="D176" s="35"/>
      <c r="E176" s="35"/>
      <c r="F176" s="35"/>
      <c r="G176" s="35"/>
      <c r="H176" s="35"/>
      <c r="I176" s="35"/>
      <c r="J176" s="35"/>
      <c r="K176" s="34"/>
      <c r="L176" s="34"/>
    </row>
    <row r="177" spans="1:12" ht="15.75" x14ac:dyDescent="0.25">
      <c r="A177" s="448" t="s">
        <v>190</v>
      </c>
      <c r="B177" s="448"/>
      <c r="C177" s="448"/>
      <c r="D177" s="448"/>
      <c r="E177" s="448"/>
      <c r="F177" s="448"/>
      <c r="G177" s="448"/>
      <c r="H177" s="448"/>
      <c r="I177" s="448"/>
      <c r="J177" s="448"/>
      <c r="K177" s="448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404" t="s">
        <v>157</v>
      </c>
      <c r="B179" s="405"/>
      <c r="C179" s="446"/>
      <c r="D179" s="446"/>
      <c r="E179" s="446"/>
      <c r="F179" s="446"/>
      <c r="G179" s="447"/>
      <c r="H179" s="416" t="s">
        <v>161</v>
      </c>
      <c r="I179" s="416"/>
      <c r="J179" s="416"/>
      <c r="K179" s="416"/>
      <c r="L179" s="34"/>
    </row>
    <row r="180" spans="1:12" ht="57" x14ac:dyDescent="0.25">
      <c r="A180" s="394"/>
      <c r="B180" s="395"/>
      <c r="C180" s="395"/>
      <c r="D180" s="395"/>
      <c r="E180" s="395"/>
      <c r="F180" s="395"/>
      <c r="G180" s="396"/>
      <c r="H180" s="24" t="s">
        <v>313</v>
      </c>
      <c r="I180" s="24" t="s">
        <v>162</v>
      </c>
      <c r="J180" s="24" t="s">
        <v>163</v>
      </c>
      <c r="K180" s="24" t="s">
        <v>278</v>
      </c>
      <c r="L180" s="34"/>
    </row>
    <row r="181" spans="1:12" x14ac:dyDescent="0.25">
      <c r="A181" s="454">
        <v>1</v>
      </c>
      <c r="B181" s="455"/>
      <c r="C181" s="455"/>
      <c r="D181" s="455"/>
      <c r="E181" s="455"/>
      <c r="F181" s="455"/>
      <c r="G181" s="455"/>
      <c r="H181" s="26">
        <v>2</v>
      </c>
      <c r="I181" s="26">
        <v>3</v>
      </c>
      <c r="J181" s="26">
        <v>4</v>
      </c>
      <c r="K181" s="257">
        <v>5</v>
      </c>
      <c r="L181" s="34"/>
    </row>
    <row r="182" spans="1:12" ht="15.75" x14ac:dyDescent="0.25">
      <c r="A182" s="452"/>
      <c r="B182" s="453"/>
      <c r="C182" s="453"/>
      <c r="D182" s="453"/>
      <c r="E182" s="453"/>
      <c r="F182" s="453"/>
      <c r="G182" s="453"/>
      <c r="H182" s="127"/>
      <c r="I182" s="127"/>
      <c r="J182" s="127"/>
      <c r="K182" s="263"/>
      <c r="L182" s="34"/>
    </row>
    <row r="183" spans="1:12" ht="15.75" x14ac:dyDescent="0.25">
      <c r="A183" s="451"/>
      <c r="B183" s="451"/>
      <c r="C183" s="451"/>
      <c r="D183" s="451"/>
      <c r="E183" s="451"/>
      <c r="F183" s="452"/>
      <c r="G183" s="452"/>
      <c r="H183" s="127"/>
      <c r="I183" s="127"/>
      <c r="J183" s="127"/>
      <c r="K183" s="263"/>
      <c r="L183" s="34"/>
    </row>
    <row r="184" spans="1:12" ht="15.75" x14ac:dyDescent="0.25">
      <c r="A184" s="439" t="s">
        <v>169</v>
      </c>
      <c r="B184" s="439"/>
      <c r="C184" s="450"/>
      <c r="D184" s="450"/>
      <c r="E184" s="450"/>
      <c r="F184" s="450"/>
      <c r="G184" s="450"/>
      <c r="H184" s="41">
        <f>SUM(H182:H183)</f>
        <v>0</v>
      </c>
      <c r="I184" s="41">
        <f>SUM(I182:I183)</f>
        <v>0</v>
      </c>
      <c r="J184" s="41">
        <f>SUM(J182:J183)</f>
        <v>0</v>
      </c>
      <c r="K184" s="33">
        <f>SUM(K182:K183)</f>
        <v>0</v>
      </c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5.75" x14ac:dyDescent="0.25">
      <c r="A188" s="469" t="s">
        <v>316</v>
      </c>
      <c r="B188" s="469"/>
      <c r="C188" s="222"/>
      <c r="D188" s="467"/>
      <c r="E188" s="467"/>
      <c r="F188" s="467"/>
      <c r="G188" s="222"/>
      <c r="H188" s="387" t="s">
        <v>450</v>
      </c>
      <c r="I188" s="387"/>
      <c r="J188" s="387"/>
      <c r="K188" s="34"/>
      <c r="L188" s="34"/>
    </row>
    <row r="189" spans="1:12" x14ac:dyDescent="0.25">
      <c r="A189" s="470" t="s">
        <v>317</v>
      </c>
      <c r="B189" s="470"/>
      <c r="C189" s="223"/>
      <c r="D189" s="468" t="s">
        <v>292</v>
      </c>
      <c r="E189" s="468"/>
      <c r="F189" s="468"/>
      <c r="G189" s="223"/>
      <c r="H189" s="393" t="s">
        <v>318</v>
      </c>
      <c r="I189" s="393"/>
      <c r="J189" s="393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5.75" x14ac:dyDescent="0.25">
      <c r="A191" s="469" t="s">
        <v>310</v>
      </c>
      <c r="B191" s="469"/>
      <c r="C191" s="222"/>
      <c r="D191" s="467"/>
      <c r="E191" s="467"/>
      <c r="F191" s="467"/>
      <c r="G191" s="222"/>
      <c r="H191" s="387" t="s">
        <v>450</v>
      </c>
      <c r="I191" s="387"/>
      <c r="J191" s="387"/>
      <c r="K191" s="34"/>
      <c r="L191" s="34"/>
    </row>
    <row r="192" spans="1:12" x14ac:dyDescent="0.25">
      <c r="A192" s="470"/>
      <c r="B192" s="470"/>
      <c r="C192" s="223"/>
      <c r="D192" s="468" t="s">
        <v>309</v>
      </c>
      <c r="E192" s="468"/>
      <c r="F192" s="468"/>
      <c r="G192" s="223"/>
      <c r="H192" s="393" t="s">
        <v>318</v>
      </c>
      <c r="I192" s="393"/>
      <c r="J192" s="393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5.75" x14ac:dyDescent="0.25">
      <c r="A194" s="467" t="s">
        <v>477</v>
      </c>
      <c r="B194" s="467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1:10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1:10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</row>
    <row r="225" spans="1:10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1:10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0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1:10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1:10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1:10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1:10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</row>
    <row r="233" spans="1:10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</row>
    <row r="234" spans="1:10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1:10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</row>
    <row r="236" spans="1:10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1:10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</row>
    <row r="238" spans="1:10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</row>
    <row r="239" spans="1:10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</row>
    <row r="240" spans="1:10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1:10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</row>
    <row r="242" spans="1:10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</row>
    <row r="243" spans="1:10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</row>
    <row r="244" spans="1:10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</row>
    <row r="245" spans="1:10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</row>
    <row r="246" spans="1:10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</row>
    <row r="247" spans="1:10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</row>
    <row r="248" spans="1:10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</row>
    <row r="249" spans="1:10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</row>
    <row r="250" spans="1:10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</row>
    <row r="251" spans="1:10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</row>
    <row r="252" spans="1:10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</row>
    <row r="253" spans="1:10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</row>
    <row r="254" spans="1:10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</row>
    <row r="255" spans="1:10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</row>
    <row r="256" spans="1:10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</row>
    <row r="257" spans="1:10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</row>
    <row r="258" spans="1:10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</row>
    <row r="259" spans="1:10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</row>
    <row r="260" spans="1:10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</row>
    <row r="261" spans="1:10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</row>
    <row r="262" spans="1:10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</row>
    <row r="263" spans="1:10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</row>
    <row r="264" spans="1:10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</row>
    <row r="265" spans="1:10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</row>
    <row r="266" spans="1:10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</row>
    <row r="267" spans="1:10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</row>
    <row r="268" spans="1:10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</row>
    <row r="269" spans="1:10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</row>
    <row r="270" spans="1:10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</row>
    <row r="271" spans="1:10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</row>
    <row r="272" spans="1:10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</row>
    <row r="273" spans="1:10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</row>
    <row r="274" spans="1:10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</row>
    <row r="275" spans="1:10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</row>
    <row r="276" spans="1:10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</row>
    <row r="277" spans="1:10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</row>
    <row r="278" spans="1:10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</row>
    <row r="279" spans="1:10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</row>
  </sheetData>
  <sheetProtection sheet="1" objects="1" scenarios="1" formatCells="0" formatColumns="0" formatRows="0"/>
  <mergeCells count="189">
    <mergeCell ref="A194:B194"/>
    <mergeCell ref="A8:B8"/>
    <mergeCell ref="A7:B7"/>
    <mergeCell ref="C7:J7"/>
    <mergeCell ref="A191:B191"/>
    <mergeCell ref="D191:F191"/>
    <mergeCell ref="H191:J191"/>
    <mergeCell ref="A192:B192"/>
    <mergeCell ref="D192:F192"/>
    <mergeCell ref="H192:J192"/>
    <mergeCell ref="E54:G54"/>
    <mergeCell ref="E55:G55"/>
    <mergeCell ref="F14:G15"/>
    <mergeCell ref="F16:G16"/>
    <mergeCell ref="F18:G18"/>
    <mergeCell ref="F19:G19"/>
    <mergeCell ref="F20:G20"/>
    <mergeCell ref="F21:G21"/>
    <mergeCell ref="F22:G22"/>
    <mergeCell ref="A181:G181"/>
    <mergeCell ref="A182:G182"/>
    <mergeCell ref="A183:G183"/>
    <mergeCell ref="A184:G184"/>
    <mergeCell ref="H188:J188"/>
    <mergeCell ref="A177:K177"/>
    <mergeCell ref="H179:K179"/>
    <mergeCell ref="A146:K146"/>
    <mergeCell ref="H189:J189"/>
    <mergeCell ref="D188:F188"/>
    <mergeCell ref="D189:F189"/>
    <mergeCell ref="A188:B188"/>
    <mergeCell ref="A189:B189"/>
    <mergeCell ref="A172:G172"/>
    <mergeCell ref="A173:G173"/>
    <mergeCell ref="A174:G174"/>
    <mergeCell ref="A175:G175"/>
    <mergeCell ref="A179:G180"/>
    <mergeCell ref="H157:K157"/>
    <mergeCell ref="A155:K155"/>
    <mergeCell ref="H148:K148"/>
    <mergeCell ref="A141:G141"/>
    <mergeCell ref="A142:G142"/>
    <mergeCell ref="A143:G143"/>
    <mergeCell ref="A144:G144"/>
    <mergeCell ref="A162:G162"/>
    <mergeCell ref="A170:G171"/>
    <mergeCell ref="H170:K170"/>
    <mergeCell ref="A168:K168"/>
    <mergeCell ref="C166:K166"/>
    <mergeCell ref="A164:K164"/>
    <mergeCell ref="A157:G158"/>
    <mergeCell ref="A159:G159"/>
    <mergeCell ref="A160:G160"/>
    <mergeCell ref="A161:G161"/>
    <mergeCell ref="A148:G149"/>
    <mergeCell ref="A150:G150"/>
    <mergeCell ref="A151:G151"/>
    <mergeCell ref="A152:G152"/>
    <mergeCell ref="A153:G153"/>
    <mergeCell ref="A129:G129"/>
    <mergeCell ref="A130:G130"/>
    <mergeCell ref="A131:G131"/>
    <mergeCell ref="A139:G140"/>
    <mergeCell ref="B135:J135"/>
    <mergeCell ref="A128:G128"/>
    <mergeCell ref="A127:G127"/>
    <mergeCell ref="A115:G116"/>
    <mergeCell ref="A117:G117"/>
    <mergeCell ref="A118:G118"/>
    <mergeCell ref="A119:G119"/>
    <mergeCell ref="A120:G120"/>
    <mergeCell ref="H125:K125"/>
    <mergeCell ref="A123:K123"/>
    <mergeCell ref="H115:K115"/>
    <mergeCell ref="H139:K139"/>
    <mergeCell ref="A133:K133"/>
    <mergeCell ref="A137:K137"/>
    <mergeCell ref="A113:K113"/>
    <mergeCell ref="H85:K85"/>
    <mergeCell ref="A83:K83"/>
    <mergeCell ref="A98:G98"/>
    <mergeCell ref="A99:G99"/>
    <mergeCell ref="A100:G100"/>
    <mergeCell ref="A101:G101"/>
    <mergeCell ref="A121:G121"/>
    <mergeCell ref="A125:G126"/>
    <mergeCell ref="A104:G104"/>
    <mergeCell ref="A105:G105"/>
    <mergeCell ref="A106:G106"/>
    <mergeCell ref="A85:G86"/>
    <mergeCell ref="A87:G87"/>
    <mergeCell ref="A110:G110"/>
    <mergeCell ref="A111:G111"/>
    <mergeCell ref="A107:G107"/>
    <mergeCell ref="A108:G108"/>
    <mergeCell ref="A102:G102"/>
    <mergeCell ref="A77:G77"/>
    <mergeCell ref="A78:G78"/>
    <mergeCell ref="C81:J81"/>
    <mergeCell ref="A73:G74"/>
    <mergeCell ref="A75:G75"/>
    <mergeCell ref="A76:G76"/>
    <mergeCell ref="B71:J71"/>
    <mergeCell ref="A80:K80"/>
    <mergeCell ref="A69:K69"/>
    <mergeCell ref="H73:K73"/>
    <mergeCell ref="A67:G67"/>
    <mergeCell ref="A66:G66"/>
    <mergeCell ref="A65:G65"/>
    <mergeCell ref="A64:G64"/>
    <mergeCell ref="A53:C53"/>
    <mergeCell ref="E53:G53"/>
    <mergeCell ref="A54:C54"/>
    <mergeCell ref="A55:C55"/>
    <mergeCell ref="A56:C56"/>
    <mergeCell ref="E56:G56"/>
    <mergeCell ref="B60:J60"/>
    <mergeCell ref="A51:C52"/>
    <mergeCell ref="D51:D52"/>
    <mergeCell ref="E51:G52"/>
    <mergeCell ref="A62:G63"/>
    <mergeCell ref="A44:C44"/>
    <mergeCell ref="A47:C47"/>
    <mergeCell ref="E47:G47"/>
    <mergeCell ref="H62:K62"/>
    <mergeCell ref="A58:K58"/>
    <mergeCell ref="A49:K49"/>
    <mergeCell ref="H51:K51"/>
    <mergeCell ref="E45:F45"/>
    <mergeCell ref="A46:C46"/>
    <mergeCell ref="E46:F46"/>
    <mergeCell ref="A42:C42"/>
    <mergeCell ref="E42:G42"/>
    <mergeCell ref="A34:C34"/>
    <mergeCell ref="A35:C35"/>
    <mergeCell ref="A36:C36"/>
    <mergeCell ref="A43:C43"/>
    <mergeCell ref="A45:C45"/>
    <mergeCell ref="E35:G35"/>
    <mergeCell ref="E36:G36"/>
    <mergeCell ref="E34:F34"/>
    <mergeCell ref="E40:F41"/>
    <mergeCell ref="G40:G41"/>
    <mergeCell ref="A40:C41"/>
    <mergeCell ref="D40:D41"/>
    <mergeCell ref="A33:C33"/>
    <mergeCell ref="E32:G32"/>
    <mergeCell ref="E30:F31"/>
    <mergeCell ref="G30:G31"/>
    <mergeCell ref="E33:F33"/>
    <mergeCell ref="A38:K38"/>
    <mergeCell ref="H40:K40"/>
    <mergeCell ref="H30:K30"/>
    <mergeCell ref="A103:G103"/>
    <mergeCell ref="A32:C32"/>
    <mergeCell ref="A30:C31"/>
    <mergeCell ref="D30:D31"/>
    <mergeCell ref="A97:G97"/>
    <mergeCell ref="A91:G91"/>
    <mergeCell ref="A93:G93"/>
    <mergeCell ref="A94:G94"/>
    <mergeCell ref="A95:G95"/>
    <mergeCell ref="A88:G88"/>
    <mergeCell ref="A89:G89"/>
    <mergeCell ref="A90:G90"/>
    <mergeCell ref="A96:G96"/>
    <mergeCell ref="A92:G92"/>
    <mergeCell ref="E43:F43"/>
    <mergeCell ref="E44:F44"/>
    <mergeCell ref="A5:K5"/>
    <mergeCell ref="I1:K1"/>
    <mergeCell ref="I2:K2"/>
    <mergeCell ref="I3:K3"/>
    <mergeCell ref="A28:J28"/>
    <mergeCell ref="A14:C15"/>
    <mergeCell ref="A18:C18"/>
    <mergeCell ref="A19:C19"/>
    <mergeCell ref="A16:C16"/>
    <mergeCell ref="A20:C20"/>
    <mergeCell ref="A21:C21"/>
    <mergeCell ref="A22:C22"/>
    <mergeCell ref="D14:D15"/>
    <mergeCell ref="E14:E15"/>
    <mergeCell ref="B12:J12"/>
    <mergeCell ref="B26:J26"/>
    <mergeCell ref="A24:K24"/>
    <mergeCell ref="A17:K17"/>
    <mergeCell ref="H14:K14"/>
    <mergeCell ref="A10:K10"/>
  </mergeCells>
  <pageMargins left="0.2" right="0.19" top="0.3" bottom="0.28000000000000003" header="0.17" footer="0.17"/>
  <pageSetup paperSize="9" scale="76" orientation="landscape" r:id="rId1"/>
  <rowBreaks count="5" manualBreakCount="5">
    <brk id="27" max="16383" man="1"/>
    <brk id="57" max="16383" man="1"/>
    <brk id="106" max="16383" man="1"/>
    <brk id="144" max="16383" man="1"/>
    <brk id="176" max="16383" man="1"/>
  </rowBreaks>
  <ignoredErrors>
    <ignoredError sqref="A16:A22 G23:J23 H22:J22 D23:E23 D18:E21 H21:J21 H18:J18 I19:J19 H20:I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29"/>
  <sheetViews>
    <sheetView topLeftCell="A18" workbookViewId="0">
      <selection activeCell="N34" sqref="N34"/>
    </sheetView>
  </sheetViews>
  <sheetFormatPr defaultColWidth="9.140625" defaultRowHeight="15" x14ac:dyDescent="0.25"/>
  <cols>
    <col min="1" max="1" width="6.42578125" style="6" customWidth="1"/>
    <col min="2" max="4" width="9.140625" style="6"/>
    <col min="5" max="5" width="12.28515625" style="6" customWidth="1"/>
    <col min="6" max="6" width="12.140625" style="6" customWidth="1"/>
    <col min="7" max="7" width="12.42578125" style="6" customWidth="1"/>
    <col min="8" max="8" width="12.140625" style="6" customWidth="1"/>
    <col min="9" max="9" width="11.42578125" style="6" customWidth="1"/>
    <col min="10" max="10" width="12.140625" style="6" customWidth="1"/>
    <col min="11" max="11" width="11.42578125" style="6" customWidth="1"/>
    <col min="12" max="12" width="17.42578125" style="6" customWidth="1"/>
    <col min="13" max="13" width="15.140625" style="6" customWidth="1"/>
    <col min="14" max="14" width="15.7109375" style="6" customWidth="1"/>
    <col min="15" max="16384" width="9.140625" style="6"/>
  </cols>
  <sheetData>
    <row r="1" spans="1:14" ht="29.25" customHeight="1" x14ac:dyDescent="0.25">
      <c r="K1" s="497" t="s">
        <v>344</v>
      </c>
      <c r="L1" s="497"/>
      <c r="M1" s="497"/>
      <c r="N1" s="497"/>
    </row>
    <row r="2" spans="1:14" ht="51.75" customHeight="1" x14ac:dyDescent="0.25">
      <c r="K2" s="498" t="s">
        <v>439</v>
      </c>
      <c r="L2" s="498"/>
      <c r="M2" s="498"/>
      <c r="N2" s="498"/>
    </row>
    <row r="3" spans="1:14" x14ac:dyDescent="0.25">
      <c r="K3" s="499" t="s">
        <v>321</v>
      </c>
      <c r="L3" s="499"/>
      <c r="M3" s="499"/>
      <c r="N3" s="499"/>
    </row>
    <row r="5" spans="1:14" x14ac:dyDescent="0.25">
      <c r="B5" s="500" t="s">
        <v>438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</row>
    <row r="6" spans="1:14" ht="21" customHeight="1" x14ac:dyDescent="0.25"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</row>
    <row r="9" spans="1:14" ht="27.75" customHeight="1" x14ac:dyDescent="0.25">
      <c r="A9" s="504" t="s">
        <v>319</v>
      </c>
      <c r="B9" s="504"/>
      <c r="C9" s="504"/>
      <c r="D9" s="505"/>
      <c r="E9" s="502" t="s">
        <v>439</v>
      </c>
      <c r="F9" s="503"/>
      <c r="G9" s="503"/>
      <c r="H9" s="503"/>
      <c r="I9" s="503"/>
      <c r="J9" s="503"/>
      <c r="K9" s="503"/>
      <c r="L9" s="503"/>
      <c r="M9" s="503"/>
      <c r="N9" s="503"/>
    </row>
    <row r="10" spans="1:14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0.25" customHeight="1" x14ac:dyDescent="0.25">
      <c r="A11" s="506" t="s">
        <v>343</v>
      </c>
      <c r="B11" s="506"/>
      <c r="C11" s="506"/>
      <c r="D11" s="505"/>
      <c r="E11" s="502" t="s">
        <v>375</v>
      </c>
      <c r="F11" s="503"/>
      <c r="G11" s="503"/>
      <c r="H11" s="503"/>
      <c r="I11" s="503"/>
      <c r="J11" s="503"/>
      <c r="K11" s="503"/>
      <c r="L11" s="503"/>
      <c r="M11" s="503"/>
      <c r="N11" s="503"/>
    </row>
    <row r="12" spans="1:14" x14ac:dyDescent="0.25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.75" x14ac:dyDescent="0.25">
      <c r="A13" s="481" t="s">
        <v>342</v>
      </c>
      <c r="B13" s="482"/>
      <c r="C13" s="482"/>
      <c r="D13" s="482"/>
      <c r="E13" s="482"/>
      <c r="F13" s="482"/>
      <c r="G13" s="482"/>
      <c r="H13" s="482"/>
      <c r="I13" s="482"/>
      <c r="J13" s="480"/>
      <c r="K13" s="480"/>
      <c r="L13" s="480"/>
      <c r="M13" s="480"/>
      <c r="N13" s="480"/>
    </row>
    <row r="14" spans="1:14" ht="15.7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x14ac:dyDescent="0.25">
      <c r="A15" s="479" t="s">
        <v>341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</row>
    <row r="17" spans="1:14" s="14" customFormat="1" ht="15.75" x14ac:dyDescent="0.25">
      <c r="B17" s="11" t="s">
        <v>198</v>
      </c>
      <c r="C17" s="483" t="s">
        <v>60</v>
      </c>
      <c r="D17" s="484"/>
      <c r="E17" s="484"/>
      <c r="F17" s="484"/>
      <c r="G17" s="484"/>
      <c r="H17" s="484"/>
      <c r="I17" s="484"/>
      <c r="J17" s="480"/>
      <c r="K17" s="480"/>
      <c r="L17" s="480"/>
      <c r="M17" s="480"/>
      <c r="N17" s="480"/>
    </row>
    <row r="19" spans="1:14" ht="36" customHeight="1" x14ac:dyDescent="0.25">
      <c r="A19" s="489" t="s">
        <v>200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120" t="s">
        <v>273</v>
      </c>
      <c r="N19" s="120" t="s">
        <v>274</v>
      </c>
    </row>
    <row r="20" spans="1:14" ht="30.75" customHeight="1" x14ac:dyDescent="0.25">
      <c r="A20" s="489" t="s">
        <v>201</v>
      </c>
      <c r="B20" s="490" t="s">
        <v>322</v>
      </c>
      <c r="C20" s="491"/>
      <c r="D20" s="489" t="s">
        <v>323</v>
      </c>
      <c r="E20" s="489" t="s">
        <v>328</v>
      </c>
      <c r="F20" s="489"/>
      <c r="G20" s="489"/>
      <c r="H20" s="489"/>
      <c r="I20" s="489" t="s">
        <v>329</v>
      </c>
      <c r="J20" s="489" t="s">
        <v>330</v>
      </c>
      <c r="K20" s="489" t="s">
        <v>331</v>
      </c>
      <c r="L20" s="489" t="s">
        <v>345</v>
      </c>
      <c r="M20" s="489" t="s">
        <v>332</v>
      </c>
      <c r="N20" s="489" t="s">
        <v>332</v>
      </c>
    </row>
    <row r="21" spans="1:14" x14ac:dyDescent="0.25">
      <c r="A21" s="489"/>
      <c r="B21" s="492"/>
      <c r="C21" s="493"/>
      <c r="D21" s="489"/>
      <c r="E21" s="489" t="s">
        <v>324</v>
      </c>
      <c r="F21" s="489" t="s">
        <v>32</v>
      </c>
      <c r="G21" s="489"/>
      <c r="H21" s="489"/>
      <c r="I21" s="489"/>
      <c r="J21" s="489"/>
      <c r="K21" s="489"/>
      <c r="L21" s="489"/>
      <c r="M21" s="489"/>
      <c r="N21" s="489"/>
    </row>
    <row r="22" spans="1:14" ht="84" customHeight="1" x14ac:dyDescent="0.25">
      <c r="A22" s="489"/>
      <c r="B22" s="494"/>
      <c r="C22" s="495"/>
      <c r="D22" s="489"/>
      <c r="E22" s="489"/>
      <c r="F22" s="120" t="s">
        <v>325</v>
      </c>
      <c r="G22" s="121" t="s">
        <v>326</v>
      </c>
      <c r="H22" s="120" t="s">
        <v>327</v>
      </c>
      <c r="I22" s="489"/>
      <c r="J22" s="489"/>
      <c r="K22" s="489"/>
      <c r="L22" s="489"/>
      <c r="M22" s="489"/>
      <c r="N22" s="489"/>
    </row>
    <row r="23" spans="1:14" x14ac:dyDescent="0.25">
      <c r="A23" s="17">
        <v>1</v>
      </c>
      <c r="B23" s="487" t="s">
        <v>1</v>
      </c>
      <c r="C23" s="488"/>
      <c r="D23" s="5" t="s">
        <v>2</v>
      </c>
      <c r="E23" s="5" t="s">
        <v>124</v>
      </c>
      <c r="F23" s="5" t="s">
        <v>3</v>
      </c>
      <c r="G23" s="123" t="s">
        <v>4</v>
      </c>
      <c r="H23" s="5" t="s">
        <v>5</v>
      </c>
      <c r="I23" s="5" t="s">
        <v>6</v>
      </c>
      <c r="J23" s="5" t="s">
        <v>264</v>
      </c>
      <c r="K23" s="20">
        <v>10</v>
      </c>
      <c r="L23" s="20">
        <v>11</v>
      </c>
      <c r="M23" s="20">
        <v>12</v>
      </c>
      <c r="N23" s="20">
        <v>13</v>
      </c>
    </row>
    <row r="24" spans="1:14" ht="28.5" customHeight="1" x14ac:dyDescent="0.25">
      <c r="A24" s="122" t="s">
        <v>347</v>
      </c>
      <c r="B24" s="485" t="s">
        <v>191</v>
      </c>
      <c r="C24" s="486"/>
      <c r="D24" s="189">
        <v>1.25</v>
      </c>
      <c r="E24" s="189">
        <f t="shared" ref="E24:E26" si="0">SUM(F24:H24)</f>
        <v>36093.880000000005</v>
      </c>
      <c r="F24" s="189">
        <v>19768.88</v>
      </c>
      <c r="G24" s="194"/>
      <c r="H24" s="190">
        <v>16325</v>
      </c>
      <c r="I24" s="190"/>
      <c r="J24" s="190"/>
      <c r="K24" s="190">
        <v>12</v>
      </c>
      <c r="L24" s="190">
        <f t="shared" ref="L24:L26" si="1">D24*E24*K24</f>
        <v>541408.20000000007</v>
      </c>
      <c r="M24" s="190"/>
      <c r="N24" s="190"/>
    </row>
    <row r="25" spans="1:14" ht="30" customHeight="1" x14ac:dyDescent="0.25">
      <c r="A25" s="122" t="s">
        <v>348</v>
      </c>
      <c r="B25" s="485" t="s">
        <v>192</v>
      </c>
      <c r="C25" s="486"/>
      <c r="D25" s="189">
        <v>9.14</v>
      </c>
      <c r="E25" s="189">
        <f t="shared" si="0"/>
        <v>22956.65</v>
      </c>
      <c r="F25" s="189">
        <v>14781.19</v>
      </c>
      <c r="G25" s="194"/>
      <c r="H25" s="190">
        <v>8175.46</v>
      </c>
      <c r="I25" s="190"/>
      <c r="J25" s="190"/>
      <c r="K25" s="190">
        <v>12</v>
      </c>
      <c r="L25" s="190">
        <f t="shared" si="1"/>
        <v>2517885.3720000004</v>
      </c>
      <c r="M25" s="190"/>
      <c r="N25" s="190"/>
    </row>
    <row r="26" spans="1:14" ht="31.5" customHeight="1" x14ac:dyDescent="0.25">
      <c r="A26" s="122" t="s">
        <v>349</v>
      </c>
      <c r="B26" s="485" t="s">
        <v>193</v>
      </c>
      <c r="C26" s="486"/>
      <c r="D26" s="189">
        <v>0.25</v>
      </c>
      <c r="E26" s="189">
        <f t="shared" si="0"/>
        <v>1893.25</v>
      </c>
      <c r="F26" s="189">
        <v>1893.25</v>
      </c>
      <c r="G26" s="194"/>
      <c r="H26" s="190"/>
      <c r="I26" s="190"/>
      <c r="J26" s="190"/>
      <c r="K26" s="190">
        <v>12</v>
      </c>
      <c r="L26" s="190">
        <f t="shared" si="1"/>
        <v>5679.75</v>
      </c>
      <c r="M26" s="190"/>
      <c r="N26" s="190"/>
    </row>
    <row r="27" spans="1:14" ht="18" customHeight="1" x14ac:dyDescent="0.25">
      <c r="A27" s="122" t="s">
        <v>350</v>
      </c>
      <c r="B27" s="485" t="s">
        <v>194</v>
      </c>
      <c r="C27" s="486"/>
      <c r="D27" s="189">
        <v>8</v>
      </c>
      <c r="E27" s="189">
        <f>SUM(F27:H27)</f>
        <v>17100.84</v>
      </c>
      <c r="F27" s="189">
        <v>8413.8799999999992</v>
      </c>
      <c r="G27" s="194">
        <v>7828.12</v>
      </c>
      <c r="H27" s="190">
        <v>858.84</v>
      </c>
      <c r="I27" s="190"/>
      <c r="J27" s="190"/>
      <c r="K27" s="190">
        <v>12</v>
      </c>
      <c r="L27" s="190">
        <f>D27*E27*K27</f>
        <v>1641680.6400000001</v>
      </c>
      <c r="M27" s="190"/>
      <c r="N27" s="190"/>
    </row>
    <row r="28" spans="1:14" ht="28.5" customHeight="1" x14ac:dyDescent="0.25">
      <c r="A28" s="122" t="s">
        <v>351</v>
      </c>
      <c r="B28" s="485" t="s">
        <v>195</v>
      </c>
      <c r="C28" s="486"/>
      <c r="D28" s="190"/>
      <c r="E28" s="190"/>
      <c r="F28" s="190"/>
      <c r="G28" s="194"/>
      <c r="H28" s="190"/>
      <c r="I28" s="190"/>
      <c r="J28" s="190"/>
      <c r="K28" s="190"/>
      <c r="L28" s="190">
        <v>1901.72</v>
      </c>
      <c r="M28" s="190"/>
      <c r="N28" s="190"/>
    </row>
    <row r="29" spans="1:14" ht="15.75" x14ac:dyDescent="0.25">
      <c r="A29" s="12"/>
      <c r="B29" s="477" t="s">
        <v>196</v>
      </c>
      <c r="C29" s="478"/>
      <c r="D29" s="152" t="s">
        <v>9</v>
      </c>
      <c r="E29" s="153" t="s">
        <v>9</v>
      </c>
      <c r="F29" s="153" t="s">
        <v>9</v>
      </c>
      <c r="G29" s="154" t="s">
        <v>9</v>
      </c>
      <c r="H29" s="153" t="s">
        <v>9</v>
      </c>
      <c r="I29" s="153" t="s">
        <v>9</v>
      </c>
      <c r="J29" s="155" t="s">
        <v>9</v>
      </c>
      <c r="K29" s="155" t="s">
        <v>9</v>
      </c>
      <c r="L29" s="16">
        <f>SUM(L24:L28)</f>
        <v>4708555.682000001</v>
      </c>
      <c r="M29" s="149">
        <v>4621354.68</v>
      </c>
      <c r="N29" s="149">
        <v>4221354.68</v>
      </c>
    </row>
  </sheetData>
  <sheetProtection sheet="1" objects="1" scenarios="1" formatCells="0" formatColumns="0" formatRows="0"/>
  <mergeCells count="31">
    <mergeCell ref="A19:L19"/>
    <mergeCell ref="K1:N1"/>
    <mergeCell ref="K2:N2"/>
    <mergeCell ref="K3:N3"/>
    <mergeCell ref="B5:M6"/>
    <mergeCell ref="E9:N9"/>
    <mergeCell ref="A9:D9"/>
    <mergeCell ref="A11:D11"/>
    <mergeCell ref="E11:N11"/>
    <mergeCell ref="E21:E22"/>
    <mergeCell ref="F21:H21"/>
    <mergeCell ref="A20:A22"/>
    <mergeCell ref="B20:C22"/>
    <mergeCell ref="D20:D22"/>
    <mergeCell ref="E20:H20"/>
    <mergeCell ref="B29:C29"/>
    <mergeCell ref="A15:N15"/>
    <mergeCell ref="A13:N13"/>
    <mergeCell ref="C17:N17"/>
    <mergeCell ref="B26:C26"/>
    <mergeCell ref="B27:C27"/>
    <mergeCell ref="B28:C28"/>
    <mergeCell ref="B23:C23"/>
    <mergeCell ref="B24:C24"/>
    <mergeCell ref="B25:C25"/>
    <mergeCell ref="K20:K22"/>
    <mergeCell ref="L20:L22"/>
    <mergeCell ref="M20:M22"/>
    <mergeCell ref="N20:N22"/>
    <mergeCell ref="I20:I22"/>
    <mergeCell ref="J20:J22"/>
  </mergeCells>
  <pageMargins left="0.2" right="0.21" top="0.34" bottom="0.33" header="0.22" footer="0.19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318"/>
  <sheetViews>
    <sheetView topLeftCell="A301" zoomScale="90" zoomScaleNormal="90" workbookViewId="0">
      <selection activeCell="H177" sqref="H177"/>
    </sheetView>
  </sheetViews>
  <sheetFormatPr defaultColWidth="9.140625" defaultRowHeight="15" x14ac:dyDescent="0.25"/>
  <cols>
    <col min="1" max="1" width="5.28515625" style="6" customWidth="1"/>
    <col min="2" max="2" width="14.42578125" style="6" customWidth="1"/>
    <col min="3" max="3" width="19" style="6" customWidth="1"/>
    <col min="4" max="4" width="11.85546875" style="6" customWidth="1"/>
    <col min="5" max="5" width="12.140625" style="6" customWidth="1"/>
    <col min="6" max="6" width="15.140625" style="6" customWidth="1"/>
    <col min="7" max="7" width="16.42578125" style="6" customWidth="1"/>
    <col min="8" max="8" width="15.5703125" style="6" customWidth="1"/>
    <col min="9" max="9" width="15.28515625" style="6" customWidth="1"/>
    <col min="10" max="10" width="13.85546875" style="6" customWidth="1"/>
    <col min="11" max="11" width="13.5703125" style="6" customWidth="1"/>
    <col min="12" max="12" width="11" style="6" customWidth="1"/>
    <col min="13" max="13" width="11.42578125" style="6" customWidth="1"/>
    <col min="14" max="16384" width="9.140625" style="6"/>
  </cols>
  <sheetData>
    <row r="1" spans="1:10" ht="27.75" customHeight="1" x14ac:dyDescent="0.25">
      <c r="A1" s="479" t="s">
        <v>197</v>
      </c>
      <c r="B1" s="480"/>
      <c r="C1" s="480"/>
      <c r="D1" s="480"/>
      <c r="E1" s="480"/>
      <c r="F1" s="480"/>
      <c r="G1" s="480"/>
      <c r="H1" s="480"/>
      <c r="I1" s="480"/>
      <c r="J1" s="480"/>
    </row>
    <row r="3" spans="1:10" s="14" customFormat="1" ht="15.75" x14ac:dyDescent="0.25">
      <c r="B3" s="11" t="s">
        <v>198</v>
      </c>
      <c r="C3" s="573" t="s">
        <v>199</v>
      </c>
      <c r="D3" s="572"/>
      <c r="E3" s="572"/>
      <c r="F3" s="572"/>
      <c r="G3" s="572"/>
      <c r="H3" s="572"/>
      <c r="I3" s="572"/>
      <c r="J3" s="572"/>
    </row>
    <row r="5" spans="1:10" ht="30" x14ac:dyDescent="0.25">
      <c r="A5" s="518" t="s">
        <v>200</v>
      </c>
      <c r="B5" s="516"/>
      <c r="C5" s="516"/>
      <c r="D5" s="516"/>
      <c r="E5" s="516"/>
      <c r="F5" s="516"/>
      <c r="G5" s="516"/>
      <c r="H5" s="517"/>
      <c r="I5" s="134" t="s">
        <v>273</v>
      </c>
      <c r="J5" s="134" t="s">
        <v>274</v>
      </c>
    </row>
    <row r="6" spans="1:10" ht="90" x14ac:dyDescent="0.25">
      <c r="A6" s="134" t="s">
        <v>201</v>
      </c>
      <c r="B6" s="515" t="s">
        <v>202</v>
      </c>
      <c r="C6" s="516"/>
      <c r="D6" s="517"/>
      <c r="E6" s="15" t="s">
        <v>203</v>
      </c>
      <c r="F6" s="15" t="s">
        <v>204</v>
      </c>
      <c r="G6" s="15" t="s">
        <v>205</v>
      </c>
      <c r="H6" s="15" t="s">
        <v>206</v>
      </c>
      <c r="I6" s="15" t="s">
        <v>206</v>
      </c>
      <c r="J6" s="15" t="s">
        <v>206</v>
      </c>
    </row>
    <row r="7" spans="1:10" x14ac:dyDescent="0.25">
      <c r="A7" s="17">
        <v>1</v>
      </c>
      <c r="B7" s="487" t="s">
        <v>1</v>
      </c>
      <c r="C7" s="538"/>
      <c r="D7" s="488"/>
      <c r="E7" s="139" t="s">
        <v>2</v>
      </c>
      <c r="F7" s="139" t="s">
        <v>124</v>
      </c>
      <c r="G7" s="139" t="s">
        <v>3</v>
      </c>
      <c r="H7" s="139" t="s">
        <v>4</v>
      </c>
      <c r="I7" s="139" t="s">
        <v>5</v>
      </c>
      <c r="J7" s="61" t="s">
        <v>6</v>
      </c>
    </row>
    <row r="8" spans="1:10" ht="15.75" x14ac:dyDescent="0.25">
      <c r="A8" s="96" t="s">
        <v>347</v>
      </c>
      <c r="B8" s="539" t="s">
        <v>409</v>
      </c>
      <c r="C8" s="540"/>
      <c r="D8" s="541"/>
      <c r="E8" s="124"/>
      <c r="F8" s="124"/>
      <c r="G8" s="46"/>
      <c r="H8" s="46"/>
      <c r="I8" s="46"/>
      <c r="J8" s="46"/>
    </row>
    <row r="9" spans="1:10" ht="15.75" x14ac:dyDescent="0.25">
      <c r="A9" s="96" t="s">
        <v>348</v>
      </c>
      <c r="B9" s="539"/>
      <c r="C9" s="540"/>
      <c r="D9" s="541"/>
      <c r="E9" s="124"/>
      <c r="F9" s="124"/>
      <c r="G9" s="46"/>
      <c r="H9" s="46"/>
      <c r="I9" s="46"/>
      <c r="J9" s="46"/>
    </row>
    <row r="10" spans="1:10" ht="15.75" x14ac:dyDescent="0.25">
      <c r="A10" s="98"/>
      <c r="B10" s="542" t="s">
        <v>196</v>
      </c>
      <c r="C10" s="543"/>
      <c r="D10" s="544"/>
      <c r="E10" s="93" t="s">
        <v>9</v>
      </c>
      <c r="F10" s="93" t="s">
        <v>9</v>
      </c>
      <c r="G10" s="93" t="s">
        <v>9</v>
      </c>
      <c r="H10" s="65">
        <f>SUM(H8:H9)</f>
        <v>0</v>
      </c>
      <c r="I10" s="128"/>
      <c r="J10" s="128"/>
    </row>
    <row r="12" spans="1:10" ht="21.75" customHeight="1" x14ac:dyDescent="0.25">
      <c r="A12" s="479" t="s">
        <v>207</v>
      </c>
      <c r="B12" s="480"/>
      <c r="C12" s="480"/>
      <c r="D12" s="480"/>
      <c r="E12" s="480"/>
      <c r="F12" s="480"/>
      <c r="G12" s="480"/>
      <c r="H12" s="480"/>
      <c r="I12" s="480"/>
      <c r="J12" s="480"/>
    </row>
    <row r="13" spans="1:10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.75" x14ac:dyDescent="0.25">
      <c r="A14" s="14"/>
      <c r="B14" s="11" t="s">
        <v>198</v>
      </c>
      <c r="C14" s="513" t="s">
        <v>208</v>
      </c>
      <c r="D14" s="572"/>
      <c r="E14" s="572"/>
      <c r="F14" s="572"/>
      <c r="G14" s="572"/>
      <c r="H14" s="572"/>
      <c r="I14" s="572"/>
      <c r="J14" s="572"/>
    </row>
    <row r="16" spans="1:10" ht="30" x14ac:dyDescent="0.25">
      <c r="A16" s="518" t="s">
        <v>200</v>
      </c>
      <c r="B16" s="516"/>
      <c r="C16" s="516"/>
      <c r="D16" s="516"/>
      <c r="E16" s="516"/>
      <c r="F16" s="516"/>
      <c r="G16" s="516"/>
      <c r="H16" s="517"/>
      <c r="I16" s="134" t="s">
        <v>273</v>
      </c>
      <c r="J16" s="134" t="s">
        <v>274</v>
      </c>
    </row>
    <row r="17" spans="1:10" ht="75" x14ac:dyDescent="0.25">
      <c r="A17" s="134" t="s">
        <v>201</v>
      </c>
      <c r="B17" s="515" t="s">
        <v>202</v>
      </c>
      <c r="C17" s="516"/>
      <c r="D17" s="517"/>
      <c r="E17" s="15" t="s">
        <v>209</v>
      </c>
      <c r="F17" s="15" t="s">
        <v>210</v>
      </c>
      <c r="G17" s="15" t="s">
        <v>211</v>
      </c>
      <c r="H17" s="15" t="s">
        <v>206</v>
      </c>
      <c r="I17" s="15" t="s">
        <v>206</v>
      </c>
      <c r="J17" s="15" t="s">
        <v>206</v>
      </c>
    </row>
    <row r="18" spans="1:10" x14ac:dyDescent="0.25">
      <c r="A18" s="17">
        <v>1</v>
      </c>
      <c r="B18" s="487" t="s">
        <v>1</v>
      </c>
      <c r="C18" s="538"/>
      <c r="D18" s="488"/>
      <c r="E18" s="139" t="s">
        <v>2</v>
      </c>
      <c r="F18" s="139" t="s">
        <v>124</v>
      </c>
      <c r="G18" s="139" t="s">
        <v>3</v>
      </c>
      <c r="H18" s="139" t="s">
        <v>4</v>
      </c>
      <c r="I18" s="139" t="s">
        <v>5</v>
      </c>
      <c r="J18" s="61" t="s">
        <v>6</v>
      </c>
    </row>
    <row r="19" spans="1:10" ht="15.75" x14ac:dyDescent="0.25">
      <c r="A19" s="96" t="s">
        <v>347</v>
      </c>
      <c r="B19" s="601" t="s">
        <v>437</v>
      </c>
      <c r="C19" s="602"/>
      <c r="D19" s="603"/>
      <c r="E19" s="124"/>
      <c r="F19" s="124"/>
      <c r="G19" s="46"/>
      <c r="H19" s="46"/>
      <c r="I19" s="46"/>
      <c r="J19" s="46"/>
    </row>
    <row r="20" spans="1:10" ht="15.75" x14ac:dyDescent="0.25">
      <c r="A20" s="96" t="s">
        <v>348</v>
      </c>
      <c r="B20" s="601"/>
      <c r="C20" s="602"/>
      <c r="D20" s="603"/>
      <c r="E20" s="124"/>
      <c r="F20" s="124"/>
      <c r="G20" s="46"/>
      <c r="H20" s="46"/>
      <c r="I20" s="46"/>
      <c r="J20" s="46"/>
    </row>
    <row r="21" spans="1:10" ht="15.75" x14ac:dyDescent="0.25">
      <c r="A21" s="98"/>
      <c r="B21" s="542" t="s">
        <v>196</v>
      </c>
      <c r="C21" s="543"/>
      <c r="D21" s="544"/>
      <c r="E21" s="93" t="s">
        <v>9</v>
      </c>
      <c r="F21" s="93" t="s">
        <v>9</v>
      </c>
      <c r="G21" s="93" t="s">
        <v>9</v>
      </c>
      <c r="H21" s="65">
        <f>SUM(H19:H20)</f>
        <v>0</v>
      </c>
      <c r="I21" s="128"/>
      <c r="J21" s="128"/>
    </row>
    <row r="23" spans="1:10" ht="47.25" customHeight="1" x14ac:dyDescent="0.25">
      <c r="A23" s="571" t="s">
        <v>212</v>
      </c>
      <c r="B23" s="480"/>
      <c r="C23" s="480"/>
      <c r="D23" s="480"/>
      <c r="E23" s="480"/>
      <c r="F23" s="480"/>
      <c r="G23" s="480"/>
      <c r="H23" s="480"/>
      <c r="I23" s="480"/>
      <c r="J23" s="480"/>
    </row>
    <row r="25" spans="1:10" ht="15.75" x14ac:dyDescent="0.25">
      <c r="B25" s="11" t="s">
        <v>198</v>
      </c>
      <c r="C25" s="573" t="s">
        <v>213</v>
      </c>
      <c r="D25" s="572"/>
      <c r="E25" s="572"/>
      <c r="F25" s="572"/>
      <c r="G25" s="572"/>
      <c r="H25" s="572"/>
      <c r="I25" s="572"/>
      <c r="J25" s="572"/>
    </row>
    <row r="27" spans="1:10" ht="30" x14ac:dyDescent="0.25">
      <c r="A27" s="518" t="s">
        <v>200</v>
      </c>
      <c r="B27" s="516"/>
      <c r="C27" s="516"/>
      <c r="D27" s="516"/>
      <c r="E27" s="516"/>
      <c r="F27" s="516"/>
      <c r="G27" s="517"/>
      <c r="H27" s="133"/>
      <c r="I27" s="134" t="s">
        <v>273</v>
      </c>
      <c r="J27" s="134" t="s">
        <v>274</v>
      </c>
    </row>
    <row r="28" spans="1:10" ht="60" x14ac:dyDescent="0.25">
      <c r="A28" s="134" t="s">
        <v>201</v>
      </c>
      <c r="B28" s="515" t="s">
        <v>214</v>
      </c>
      <c r="C28" s="516"/>
      <c r="D28" s="516"/>
      <c r="E28" s="516"/>
      <c r="F28" s="517"/>
      <c r="G28" s="15" t="s">
        <v>215</v>
      </c>
      <c r="H28" s="66" t="s">
        <v>216</v>
      </c>
      <c r="I28" s="66" t="s">
        <v>216</v>
      </c>
      <c r="J28" s="66" t="s">
        <v>216</v>
      </c>
    </row>
    <row r="29" spans="1:10" x14ac:dyDescent="0.25">
      <c r="A29" s="67">
        <v>1</v>
      </c>
      <c r="B29" s="581" t="s">
        <v>1</v>
      </c>
      <c r="C29" s="516"/>
      <c r="D29" s="516"/>
      <c r="E29" s="516"/>
      <c r="F29" s="517"/>
      <c r="G29" s="1" t="s">
        <v>2</v>
      </c>
      <c r="H29" s="1" t="s">
        <v>124</v>
      </c>
      <c r="I29" s="143">
        <v>5</v>
      </c>
      <c r="J29" s="143">
        <v>6</v>
      </c>
    </row>
    <row r="30" spans="1:10" ht="30.6" customHeight="1" x14ac:dyDescent="0.25">
      <c r="A30" s="574">
        <v>1</v>
      </c>
      <c r="B30" s="548" t="s">
        <v>217</v>
      </c>
      <c r="C30" s="582"/>
      <c r="D30" s="549"/>
      <c r="E30" s="549"/>
      <c r="F30" s="550"/>
      <c r="G30" s="70"/>
      <c r="H30" s="10"/>
      <c r="I30" s="10"/>
      <c r="J30" s="10"/>
    </row>
    <row r="31" spans="1:10" ht="15.75" x14ac:dyDescent="0.25">
      <c r="A31" s="575"/>
      <c r="B31" s="548" t="s">
        <v>32</v>
      </c>
      <c r="C31" s="582"/>
      <c r="D31" s="549"/>
      <c r="E31" s="549"/>
      <c r="F31" s="550"/>
      <c r="G31" s="113"/>
      <c r="H31" s="70"/>
      <c r="I31" s="10"/>
      <c r="J31" s="10"/>
    </row>
    <row r="32" spans="1:10" ht="15.75" x14ac:dyDescent="0.25">
      <c r="A32" s="142" t="s">
        <v>128</v>
      </c>
      <c r="B32" s="548" t="s">
        <v>218</v>
      </c>
      <c r="C32" s="583"/>
      <c r="D32" s="584"/>
      <c r="E32" s="584"/>
      <c r="F32" s="585"/>
      <c r="G32" s="10">
        <f>'МЗ п.1'!L29</f>
        <v>4708555.682000001</v>
      </c>
      <c r="H32" s="10">
        <f>G32/100*22</f>
        <v>1035882.2500400003</v>
      </c>
      <c r="I32" s="10"/>
      <c r="J32" s="10"/>
    </row>
    <row r="33" spans="1:10" ht="15.75" x14ac:dyDescent="0.25">
      <c r="A33" s="72" t="s">
        <v>134</v>
      </c>
      <c r="B33" s="548" t="s">
        <v>219</v>
      </c>
      <c r="C33" s="582"/>
      <c r="D33" s="584"/>
      <c r="E33" s="584"/>
      <c r="F33" s="585"/>
      <c r="G33" s="10"/>
      <c r="H33" s="10"/>
      <c r="I33" s="10"/>
      <c r="J33" s="10"/>
    </row>
    <row r="34" spans="1:10" ht="33" customHeight="1" x14ac:dyDescent="0.25">
      <c r="A34" s="142" t="s">
        <v>220</v>
      </c>
      <c r="B34" s="592" t="s">
        <v>221</v>
      </c>
      <c r="C34" s="582"/>
      <c r="D34" s="549"/>
      <c r="E34" s="549"/>
      <c r="F34" s="550"/>
      <c r="G34" s="10"/>
      <c r="H34" s="10"/>
      <c r="I34" s="10"/>
      <c r="J34" s="10"/>
    </row>
    <row r="35" spans="1:10" ht="39" customHeight="1" x14ac:dyDescent="0.25">
      <c r="A35" s="576" t="s">
        <v>1</v>
      </c>
      <c r="B35" s="586" t="s">
        <v>222</v>
      </c>
      <c r="C35" s="587"/>
      <c r="D35" s="587"/>
      <c r="E35" s="587"/>
      <c r="F35" s="588"/>
      <c r="G35" s="70"/>
      <c r="H35" s="10"/>
      <c r="I35" s="10"/>
      <c r="J35" s="10"/>
    </row>
    <row r="36" spans="1:10" ht="15.75" x14ac:dyDescent="0.25">
      <c r="A36" s="496"/>
      <c r="B36" s="589" t="s">
        <v>32</v>
      </c>
      <c r="C36" s="590"/>
      <c r="D36" s="590"/>
      <c r="E36" s="590"/>
      <c r="F36" s="591"/>
      <c r="G36" s="113"/>
      <c r="H36" s="70"/>
      <c r="I36" s="10"/>
      <c r="J36" s="10"/>
    </row>
    <row r="37" spans="1:10" ht="39" customHeight="1" x14ac:dyDescent="0.25">
      <c r="A37" s="142" t="s">
        <v>223</v>
      </c>
      <c r="B37" s="548" t="s">
        <v>224</v>
      </c>
      <c r="C37" s="584"/>
      <c r="D37" s="584"/>
      <c r="E37" s="584"/>
      <c r="F37" s="585"/>
      <c r="G37" s="10">
        <f>'МЗ п.1'!L29</f>
        <v>4708555.682000001</v>
      </c>
      <c r="H37" s="10">
        <f>G37/100*2.9</f>
        <v>136548.11477800005</v>
      </c>
      <c r="I37" s="10"/>
      <c r="J37" s="10"/>
    </row>
    <row r="38" spans="1:10" ht="27.75" customHeight="1" x14ac:dyDescent="0.25">
      <c r="A38" s="72" t="s">
        <v>225</v>
      </c>
      <c r="B38" s="548" t="s">
        <v>226</v>
      </c>
      <c r="C38" s="549"/>
      <c r="D38" s="549"/>
      <c r="E38" s="549"/>
      <c r="F38" s="550"/>
      <c r="G38" s="10"/>
      <c r="H38" s="10"/>
      <c r="I38" s="10"/>
      <c r="J38" s="10"/>
    </row>
    <row r="39" spans="1:10" ht="33.75" customHeight="1" x14ac:dyDescent="0.25">
      <c r="A39" s="72" t="s">
        <v>227</v>
      </c>
      <c r="B39" s="548" t="s">
        <v>228</v>
      </c>
      <c r="C39" s="549"/>
      <c r="D39" s="549"/>
      <c r="E39" s="549"/>
      <c r="F39" s="550"/>
      <c r="G39" s="113">
        <f>'МЗ п.1'!L29</f>
        <v>4708555.682000001</v>
      </c>
      <c r="H39" s="70">
        <f>G39/100*0.2</f>
        <v>9417.1113640000021</v>
      </c>
      <c r="I39" s="10"/>
      <c r="J39" s="10"/>
    </row>
    <row r="40" spans="1:10" ht="40.15" customHeight="1" x14ac:dyDescent="0.25">
      <c r="A40" s="72" t="s">
        <v>229</v>
      </c>
      <c r="B40" s="548" t="s">
        <v>333</v>
      </c>
      <c r="C40" s="549"/>
      <c r="D40" s="549"/>
      <c r="E40" s="549"/>
      <c r="F40" s="550"/>
      <c r="G40" s="10"/>
      <c r="H40" s="10"/>
      <c r="I40" s="10"/>
      <c r="J40" s="10"/>
    </row>
    <row r="41" spans="1:10" ht="45.6" customHeight="1" x14ac:dyDescent="0.25">
      <c r="A41" s="73" t="s">
        <v>230</v>
      </c>
      <c r="B41" s="548" t="s">
        <v>334</v>
      </c>
      <c r="C41" s="549"/>
      <c r="D41" s="549"/>
      <c r="E41" s="549"/>
      <c r="F41" s="550"/>
      <c r="G41" s="10"/>
      <c r="H41" s="10"/>
      <c r="I41" s="10"/>
      <c r="J41" s="10"/>
    </row>
    <row r="42" spans="1:10" ht="30.75" customHeight="1" x14ac:dyDescent="0.25">
      <c r="A42" s="72" t="s">
        <v>2</v>
      </c>
      <c r="B42" s="548" t="s">
        <v>231</v>
      </c>
      <c r="C42" s="549"/>
      <c r="D42" s="549"/>
      <c r="E42" s="549"/>
      <c r="F42" s="550"/>
      <c r="G42" s="113">
        <f>'МЗ п.1'!L29</f>
        <v>4708555.682000001</v>
      </c>
      <c r="H42" s="70">
        <f>G42/100*5.1</f>
        <v>240136.33978200005</v>
      </c>
      <c r="I42" s="10"/>
      <c r="J42" s="10"/>
    </row>
    <row r="43" spans="1:10" ht="15.75" x14ac:dyDescent="0.25">
      <c r="A43" s="74"/>
      <c r="B43" s="542" t="s">
        <v>196</v>
      </c>
      <c r="C43" s="551"/>
      <c r="D43" s="551"/>
      <c r="E43" s="551"/>
      <c r="F43" s="544"/>
      <c r="G43" s="2" t="s">
        <v>315</v>
      </c>
      <c r="H43" s="150">
        <f>H32+H37+H39+H42+0.3</f>
        <v>1421984.1159640003</v>
      </c>
      <c r="I43" s="150">
        <v>1395649.12</v>
      </c>
      <c r="J43" s="150">
        <f>1232160+854.23+41834.89</f>
        <v>1274849.1199999999</v>
      </c>
    </row>
    <row r="44" spans="1:10" x14ac:dyDescent="0.25">
      <c r="A44" s="18"/>
      <c r="B44" s="75"/>
      <c r="C44" s="75"/>
      <c r="D44" s="76"/>
      <c r="E44" s="77"/>
      <c r="F44" s="78"/>
      <c r="G44" s="18"/>
      <c r="H44" s="18"/>
      <c r="I44" s="18"/>
      <c r="J44" s="18"/>
    </row>
    <row r="45" spans="1:10" ht="42.75" customHeight="1" x14ac:dyDescent="0.25">
      <c r="A45" s="597" t="s">
        <v>232</v>
      </c>
      <c r="B45" s="598"/>
      <c r="C45" s="598"/>
      <c r="D45" s="598"/>
      <c r="E45" s="598"/>
      <c r="F45" s="598"/>
      <c r="G45" s="598"/>
      <c r="H45" s="598"/>
      <c r="I45" s="598"/>
      <c r="J45" s="598"/>
    </row>
    <row r="47" spans="1:10" ht="15.75" x14ac:dyDescent="0.25">
      <c r="A47" s="481" t="s">
        <v>233</v>
      </c>
      <c r="B47" s="482"/>
      <c r="C47" s="482"/>
      <c r="D47" s="482"/>
      <c r="E47" s="482"/>
      <c r="F47" s="482"/>
      <c r="G47" s="482"/>
      <c r="H47" s="482"/>
      <c r="I47" s="482"/>
      <c r="J47" s="482"/>
    </row>
    <row r="48" spans="1:10" ht="15.75" x14ac:dyDescent="0.25">
      <c r="A48" s="137"/>
      <c r="B48" s="132"/>
      <c r="C48" s="132"/>
      <c r="D48" s="132"/>
      <c r="E48" s="132"/>
      <c r="F48" s="132"/>
      <c r="G48" s="132"/>
      <c r="H48" s="132"/>
      <c r="I48" s="132"/>
      <c r="J48" s="132"/>
    </row>
    <row r="49" spans="1:10" ht="15.75" x14ac:dyDescent="0.25">
      <c r="A49" s="14"/>
      <c r="B49" s="11" t="s">
        <v>198</v>
      </c>
      <c r="C49" s="573" t="s">
        <v>75</v>
      </c>
      <c r="D49" s="593"/>
      <c r="E49" s="593"/>
      <c r="F49" s="593"/>
      <c r="G49" s="593"/>
      <c r="H49" s="593"/>
      <c r="I49" s="593"/>
      <c r="J49" s="593"/>
    </row>
    <row r="51" spans="1:10" ht="38.25" customHeight="1" x14ac:dyDescent="0.25">
      <c r="A51" s="518" t="s">
        <v>200</v>
      </c>
      <c r="B51" s="516"/>
      <c r="C51" s="516"/>
      <c r="D51" s="516"/>
      <c r="E51" s="516"/>
      <c r="F51" s="516"/>
      <c r="G51" s="516"/>
      <c r="H51" s="517"/>
      <c r="I51" s="134" t="s">
        <v>273</v>
      </c>
      <c r="J51" s="134" t="s">
        <v>274</v>
      </c>
    </row>
    <row r="52" spans="1:10" ht="59.25" customHeight="1" x14ac:dyDescent="0.25">
      <c r="A52" s="134" t="s">
        <v>201</v>
      </c>
      <c r="B52" s="515" t="s">
        <v>157</v>
      </c>
      <c r="C52" s="577"/>
      <c r="D52" s="577"/>
      <c r="E52" s="517"/>
      <c r="F52" s="15" t="s">
        <v>234</v>
      </c>
      <c r="G52" s="15" t="s">
        <v>235</v>
      </c>
      <c r="H52" s="66" t="s">
        <v>216</v>
      </c>
      <c r="I52" s="66" t="s">
        <v>216</v>
      </c>
      <c r="J52" s="66" t="s">
        <v>216</v>
      </c>
    </row>
    <row r="53" spans="1:10" x14ac:dyDescent="0.25">
      <c r="A53" s="17">
        <v>1</v>
      </c>
      <c r="B53" s="487" t="s">
        <v>1</v>
      </c>
      <c r="C53" s="538"/>
      <c r="D53" s="538"/>
      <c r="E53" s="488"/>
      <c r="F53" s="139" t="s">
        <v>2</v>
      </c>
      <c r="G53" s="139" t="s">
        <v>124</v>
      </c>
      <c r="H53" s="139" t="s">
        <v>3</v>
      </c>
      <c r="I53" s="61" t="s">
        <v>4</v>
      </c>
      <c r="J53" s="17">
        <v>7</v>
      </c>
    </row>
    <row r="54" spans="1:10" ht="15.75" x14ac:dyDescent="0.25">
      <c r="A54" s="143" t="s">
        <v>347</v>
      </c>
      <c r="B54" s="578"/>
      <c r="C54" s="579"/>
      <c r="D54" s="579"/>
      <c r="E54" s="580"/>
      <c r="F54" s="79"/>
      <c r="G54" s="79"/>
      <c r="H54" s="51"/>
      <c r="I54" s="51"/>
      <c r="J54" s="51"/>
    </row>
    <row r="55" spans="1:10" ht="15.75" x14ac:dyDescent="0.25">
      <c r="A55" s="143" t="s">
        <v>348</v>
      </c>
      <c r="B55" s="578"/>
      <c r="C55" s="579"/>
      <c r="D55" s="579"/>
      <c r="E55" s="580"/>
      <c r="F55" s="79"/>
      <c r="G55" s="79"/>
      <c r="H55" s="51"/>
      <c r="I55" s="51"/>
      <c r="J55" s="51"/>
    </row>
    <row r="56" spans="1:10" ht="15.75" x14ac:dyDescent="0.25">
      <c r="A56" s="12"/>
      <c r="B56" s="542" t="s">
        <v>196</v>
      </c>
      <c r="C56" s="551"/>
      <c r="D56" s="551"/>
      <c r="E56" s="551"/>
      <c r="F56" s="544"/>
      <c r="G56" s="2" t="s">
        <v>315</v>
      </c>
      <c r="H56" s="80">
        <f>SUM(H54:H55)</f>
        <v>0</v>
      </c>
      <c r="I56" s="157">
        <f>SUM(I54:I55)</f>
        <v>0</v>
      </c>
      <c r="J56" s="157">
        <f>SUM(J54:J55)</f>
        <v>0</v>
      </c>
    </row>
    <row r="58" spans="1:10" ht="15.75" x14ac:dyDescent="0.25">
      <c r="A58" s="14"/>
      <c r="B58" s="11" t="s">
        <v>198</v>
      </c>
      <c r="C58" s="573" t="s">
        <v>397</v>
      </c>
      <c r="D58" s="593"/>
      <c r="E58" s="593"/>
      <c r="F58" s="593"/>
      <c r="G58" s="593"/>
      <c r="H58" s="593"/>
      <c r="I58" s="593"/>
      <c r="J58" s="593"/>
    </row>
    <row r="60" spans="1:10" ht="38.25" customHeight="1" x14ac:dyDescent="0.25">
      <c r="A60" s="518" t="s">
        <v>200</v>
      </c>
      <c r="B60" s="516"/>
      <c r="C60" s="516"/>
      <c r="D60" s="516"/>
      <c r="E60" s="516"/>
      <c r="F60" s="516"/>
      <c r="G60" s="516"/>
      <c r="H60" s="517"/>
      <c r="I60" s="134" t="s">
        <v>273</v>
      </c>
      <c r="J60" s="134" t="s">
        <v>274</v>
      </c>
    </row>
    <row r="61" spans="1:10" ht="59.25" customHeight="1" x14ac:dyDescent="0.25">
      <c r="A61" s="134" t="s">
        <v>201</v>
      </c>
      <c r="B61" s="515" t="s">
        <v>157</v>
      </c>
      <c r="C61" s="577"/>
      <c r="D61" s="577"/>
      <c r="E61" s="517"/>
      <c r="F61" s="15" t="s">
        <v>234</v>
      </c>
      <c r="G61" s="15" t="s">
        <v>235</v>
      </c>
      <c r="H61" s="66" t="s">
        <v>216</v>
      </c>
      <c r="I61" s="66" t="s">
        <v>216</v>
      </c>
      <c r="J61" s="66" t="s">
        <v>216</v>
      </c>
    </row>
    <row r="62" spans="1:10" x14ac:dyDescent="0.25">
      <c r="A62" s="17">
        <v>1</v>
      </c>
      <c r="B62" s="487" t="s">
        <v>1</v>
      </c>
      <c r="C62" s="538"/>
      <c r="D62" s="538"/>
      <c r="E62" s="488"/>
      <c r="F62" s="139" t="s">
        <v>2</v>
      </c>
      <c r="G62" s="139" t="s">
        <v>124</v>
      </c>
      <c r="H62" s="139" t="s">
        <v>3</v>
      </c>
      <c r="I62" s="61" t="s">
        <v>4</v>
      </c>
      <c r="J62" s="17">
        <v>7</v>
      </c>
    </row>
    <row r="63" spans="1:10" ht="15.75" x14ac:dyDescent="0.25">
      <c r="A63" s="143" t="s">
        <v>347</v>
      </c>
      <c r="B63" s="507"/>
      <c r="C63" s="606"/>
      <c r="D63" s="606"/>
      <c r="E63" s="596"/>
      <c r="F63" s="158"/>
      <c r="G63" s="159"/>
      <c r="H63" s="45"/>
      <c r="I63" s="51"/>
      <c r="J63" s="51"/>
    </row>
    <row r="64" spans="1:10" ht="15.75" x14ac:dyDescent="0.25">
      <c r="A64" s="143" t="s">
        <v>348</v>
      </c>
      <c r="B64" s="578"/>
      <c r="C64" s="579"/>
      <c r="D64" s="579"/>
      <c r="E64" s="580"/>
      <c r="F64" s="79"/>
      <c r="G64" s="79"/>
      <c r="H64" s="51"/>
      <c r="I64" s="51"/>
      <c r="J64" s="51"/>
    </row>
    <row r="65" spans="1:10" ht="15.75" x14ac:dyDescent="0.25">
      <c r="A65" s="12"/>
      <c r="B65" s="542" t="s">
        <v>196</v>
      </c>
      <c r="C65" s="551"/>
      <c r="D65" s="551"/>
      <c r="E65" s="551"/>
      <c r="F65" s="544"/>
      <c r="G65" s="2" t="s">
        <v>315</v>
      </c>
      <c r="H65" s="80">
        <f>SUM(H63:H64)</f>
        <v>0</v>
      </c>
      <c r="I65" s="157">
        <f>SUM(I63:I64)</f>
        <v>0</v>
      </c>
      <c r="J65" s="157">
        <f>SUM(J63:J64)</f>
        <v>0</v>
      </c>
    </row>
    <row r="67" spans="1:10" ht="15.75" x14ac:dyDescent="0.25">
      <c r="A67" s="594" t="s">
        <v>237</v>
      </c>
      <c r="B67" s="480"/>
      <c r="C67" s="480"/>
      <c r="D67" s="480"/>
      <c r="E67" s="480"/>
      <c r="F67" s="480"/>
      <c r="G67" s="480"/>
      <c r="H67" s="480"/>
      <c r="I67" s="480"/>
      <c r="J67" s="480"/>
    </row>
    <row r="68" spans="1:10" ht="15.75" x14ac:dyDescent="0.25">
      <c r="A68" s="144"/>
      <c r="B68" s="141"/>
      <c r="C68" s="141"/>
      <c r="D68" s="141"/>
      <c r="E68" s="141"/>
      <c r="F68" s="141"/>
      <c r="G68" s="141"/>
      <c r="H68" s="141"/>
      <c r="I68" s="141"/>
      <c r="J68" s="141"/>
    </row>
    <row r="69" spans="1:10" ht="15.75" x14ac:dyDescent="0.25">
      <c r="A69" s="14"/>
      <c r="B69" s="11" t="s">
        <v>198</v>
      </c>
      <c r="C69" s="513" t="s">
        <v>335</v>
      </c>
      <c r="D69" s="514"/>
      <c r="E69" s="514"/>
      <c r="F69" s="514"/>
      <c r="G69" s="514"/>
      <c r="H69" s="514"/>
      <c r="I69" s="514"/>
      <c r="J69" s="514"/>
    </row>
    <row r="71" spans="1:10" ht="30" x14ac:dyDescent="0.25">
      <c r="A71" s="518" t="s">
        <v>200</v>
      </c>
      <c r="B71" s="516"/>
      <c r="C71" s="516"/>
      <c r="D71" s="516"/>
      <c r="E71" s="516"/>
      <c r="F71" s="516"/>
      <c r="G71" s="517"/>
      <c r="H71" s="133"/>
      <c r="I71" s="134" t="s">
        <v>273</v>
      </c>
      <c r="J71" s="134" t="s">
        <v>274</v>
      </c>
    </row>
    <row r="72" spans="1:10" ht="90" x14ac:dyDescent="0.25">
      <c r="A72" s="134" t="s">
        <v>201</v>
      </c>
      <c r="B72" s="515" t="s">
        <v>238</v>
      </c>
      <c r="C72" s="516"/>
      <c r="D72" s="516"/>
      <c r="E72" s="517"/>
      <c r="F72" s="15" t="s">
        <v>239</v>
      </c>
      <c r="G72" s="15" t="s">
        <v>240</v>
      </c>
      <c r="H72" s="15" t="s">
        <v>339</v>
      </c>
      <c r="I72" s="66" t="s">
        <v>216</v>
      </c>
      <c r="J72" s="66" t="s">
        <v>216</v>
      </c>
    </row>
    <row r="73" spans="1:10" x14ac:dyDescent="0.25">
      <c r="A73" s="17">
        <v>1</v>
      </c>
      <c r="B73" s="487" t="s">
        <v>1</v>
      </c>
      <c r="C73" s="538"/>
      <c r="D73" s="538"/>
      <c r="E73" s="488"/>
      <c r="F73" s="139" t="s">
        <v>2</v>
      </c>
      <c r="G73" s="139" t="s">
        <v>124</v>
      </c>
      <c r="H73" s="139" t="s">
        <v>3</v>
      </c>
      <c r="I73" s="61" t="s">
        <v>4</v>
      </c>
      <c r="J73" s="17">
        <v>7</v>
      </c>
    </row>
    <row r="74" spans="1:10" ht="15.75" customHeight="1" x14ac:dyDescent="0.25">
      <c r="A74" s="96" t="s">
        <v>347</v>
      </c>
      <c r="B74" s="507" t="s">
        <v>366</v>
      </c>
      <c r="C74" s="522"/>
      <c r="D74" s="522"/>
      <c r="E74" s="570"/>
      <c r="F74" s="160"/>
      <c r="G74" s="46"/>
      <c r="H74" s="45">
        <v>75750</v>
      </c>
      <c r="I74" s="46"/>
      <c r="J74" s="46"/>
    </row>
    <row r="75" spans="1:10" ht="15.75" customHeight="1" x14ac:dyDescent="0.25">
      <c r="A75" s="96" t="s">
        <v>348</v>
      </c>
      <c r="B75" s="507" t="s">
        <v>365</v>
      </c>
      <c r="C75" s="595"/>
      <c r="D75" s="595"/>
      <c r="E75" s="596"/>
      <c r="F75" s="160"/>
      <c r="G75" s="46"/>
      <c r="H75" s="52">
        <v>10224</v>
      </c>
      <c r="I75" s="46"/>
      <c r="J75" s="46"/>
    </row>
    <row r="76" spans="1:10" ht="15.75" x14ac:dyDescent="0.25">
      <c r="A76" s="98"/>
      <c r="B76" s="542" t="s">
        <v>196</v>
      </c>
      <c r="C76" s="551"/>
      <c r="D76" s="551"/>
      <c r="E76" s="544"/>
      <c r="F76" s="81" t="s">
        <v>9</v>
      </c>
      <c r="G76" s="2" t="s">
        <v>315</v>
      </c>
      <c r="H76" s="2">
        <f>SUM(H74:H75)</f>
        <v>85974</v>
      </c>
      <c r="I76" s="161">
        <v>85974</v>
      </c>
      <c r="J76" s="161">
        <v>85974</v>
      </c>
    </row>
    <row r="77" spans="1:10" ht="15.75" x14ac:dyDescent="0.25">
      <c r="A77" s="18"/>
      <c r="B77" s="75"/>
      <c r="C77" s="86"/>
      <c r="D77" s="86"/>
      <c r="E77" s="86"/>
      <c r="F77" s="76"/>
      <c r="G77" s="85"/>
      <c r="H77" s="85"/>
      <c r="I77" s="85"/>
      <c r="J77" s="85"/>
    </row>
    <row r="78" spans="1:10" ht="15.75" x14ac:dyDescent="0.25">
      <c r="A78" s="14"/>
      <c r="B78" s="11" t="s">
        <v>198</v>
      </c>
      <c r="C78" s="513" t="s">
        <v>87</v>
      </c>
      <c r="D78" s="514"/>
      <c r="E78" s="514"/>
      <c r="F78" s="514"/>
      <c r="G78" s="514"/>
      <c r="H78" s="514"/>
      <c r="I78" s="514"/>
      <c r="J78" s="514"/>
    </row>
    <row r="80" spans="1:10" ht="30" x14ac:dyDescent="0.25">
      <c r="A80" s="518" t="s">
        <v>200</v>
      </c>
      <c r="B80" s="516"/>
      <c r="C80" s="516"/>
      <c r="D80" s="516"/>
      <c r="E80" s="516"/>
      <c r="F80" s="516"/>
      <c r="G80" s="517"/>
      <c r="H80" s="133"/>
      <c r="I80" s="134" t="s">
        <v>273</v>
      </c>
      <c r="J80" s="134" t="s">
        <v>274</v>
      </c>
    </row>
    <row r="81" spans="1:10" ht="90" x14ac:dyDescent="0.25">
      <c r="A81" s="134" t="s">
        <v>201</v>
      </c>
      <c r="B81" s="515" t="s">
        <v>238</v>
      </c>
      <c r="C81" s="516"/>
      <c r="D81" s="516"/>
      <c r="E81" s="517"/>
      <c r="F81" s="15" t="s">
        <v>239</v>
      </c>
      <c r="G81" s="15" t="s">
        <v>240</v>
      </c>
      <c r="H81" s="15" t="s">
        <v>339</v>
      </c>
      <c r="I81" s="66" t="s">
        <v>216</v>
      </c>
      <c r="J81" s="66" t="s">
        <v>216</v>
      </c>
    </row>
    <row r="82" spans="1:10" x14ac:dyDescent="0.25">
      <c r="A82" s="17">
        <v>1</v>
      </c>
      <c r="B82" s="487" t="s">
        <v>1</v>
      </c>
      <c r="C82" s="538"/>
      <c r="D82" s="538"/>
      <c r="E82" s="488"/>
      <c r="F82" s="139" t="s">
        <v>2</v>
      </c>
      <c r="G82" s="139" t="s">
        <v>124</v>
      </c>
      <c r="H82" s="139" t="s">
        <v>3</v>
      </c>
      <c r="I82" s="61" t="s">
        <v>4</v>
      </c>
      <c r="J82" s="17">
        <v>7</v>
      </c>
    </row>
    <row r="83" spans="1:10" ht="15.75" customHeight="1" x14ac:dyDescent="0.25">
      <c r="A83" s="96" t="s">
        <v>347</v>
      </c>
      <c r="B83" s="507" t="s">
        <v>401</v>
      </c>
      <c r="C83" s="522"/>
      <c r="D83" s="522"/>
      <c r="E83" s="570"/>
      <c r="F83" s="160"/>
      <c r="G83" s="46"/>
      <c r="H83" s="46"/>
      <c r="I83" s="46"/>
      <c r="J83" s="46"/>
    </row>
    <row r="84" spans="1:10" ht="15.75" x14ac:dyDescent="0.25">
      <c r="A84" s="96" t="s">
        <v>348</v>
      </c>
      <c r="B84" s="510"/>
      <c r="C84" s="599"/>
      <c r="D84" s="599"/>
      <c r="E84" s="600"/>
      <c r="F84" s="160"/>
      <c r="G84" s="46"/>
      <c r="H84" s="46"/>
      <c r="I84" s="46"/>
      <c r="J84" s="46"/>
    </row>
    <row r="85" spans="1:10" ht="15.75" x14ac:dyDescent="0.25">
      <c r="A85" s="98"/>
      <c r="B85" s="542" t="s">
        <v>196</v>
      </c>
      <c r="C85" s="551"/>
      <c r="D85" s="551"/>
      <c r="E85" s="544"/>
      <c r="F85" s="81" t="s">
        <v>9</v>
      </c>
      <c r="G85" s="2" t="s">
        <v>315</v>
      </c>
      <c r="H85" s="2">
        <f>SUM(H83:H84)</f>
        <v>0</v>
      </c>
      <c r="I85" s="161">
        <f>SUM(I83:I84)</f>
        <v>0</v>
      </c>
      <c r="J85" s="161">
        <f>SUM(J83:J84)</f>
        <v>0</v>
      </c>
    </row>
    <row r="86" spans="1:10" ht="15.75" x14ac:dyDescent="0.25">
      <c r="A86" s="18"/>
      <c r="B86" s="75"/>
      <c r="C86" s="86"/>
      <c r="D86" s="86"/>
      <c r="E86" s="86"/>
      <c r="F86" s="76"/>
      <c r="G86" s="85"/>
      <c r="H86" s="85"/>
      <c r="I86" s="85"/>
      <c r="J86" s="85"/>
    </row>
    <row r="87" spans="1:10" ht="15.75" x14ac:dyDescent="0.25">
      <c r="A87" s="14"/>
      <c r="B87" s="11" t="s">
        <v>198</v>
      </c>
      <c r="C87" s="513" t="s">
        <v>90</v>
      </c>
      <c r="D87" s="514"/>
      <c r="E87" s="514"/>
      <c r="F87" s="514"/>
      <c r="G87" s="514"/>
      <c r="H87" s="514"/>
      <c r="I87" s="514"/>
      <c r="J87" s="514"/>
    </row>
    <row r="89" spans="1:10" ht="30" x14ac:dyDescent="0.25">
      <c r="A89" s="518" t="s">
        <v>200</v>
      </c>
      <c r="B89" s="516"/>
      <c r="C89" s="516"/>
      <c r="D89" s="516"/>
      <c r="E89" s="516"/>
      <c r="F89" s="516"/>
      <c r="G89" s="517"/>
      <c r="H89" s="133"/>
      <c r="I89" s="134" t="s">
        <v>273</v>
      </c>
      <c r="J89" s="134" t="s">
        <v>274</v>
      </c>
    </row>
    <row r="90" spans="1:10" ht="90" x14ac:dyDescent="0.25">
      <c r="A90" s="134" t="s">
        <v>201</v>
      </c>
      <c r="B90" s="515" t="s">
        <v>238</v>
      </c>
      <c r="C90" s="516"/>
      <c r="D90" s="516"/>
      <c r="E90" s="517"/>
      <c r="F90" s="15" t="s">
        <v>239</v>
      </c>
      <c r="G90" s="15" t="s">
        <v>240</v>
      </c>
      <c r="H90" s="15" t="s">
        <v>339</v>
      </c>
      <c r="I90" s="66" t="s">
        <v>216</v>
      </c>
      <c r="J90" s="66" t="s">
        <v>216</v>
      </c>
    </row>
    <row r="91" spans="1:10" x14ac:dyDescent="0.25">
      <c r="A91" s="17">
        <v>1</v>
      </c>
      <c r="B91" s="487" t="s">
        <v>1</v>
      </c>
      <c r="C91" s="538"/>
      <c r="D91" s="538"/>
      <c r="E91" s="488"/>
      <c r="F91" s="139" t="s">
        <v>2</v>
      </c>
      <c r="G91" s="139" t="s">
        <v>124</v>
      </c>
      <c r="H91" s="139" t="s">
        <v>3</v>
      </c>
      <c r="I91" s="61" t="s">
        <v>4</v>
      </c>
      <c r="J91" s="17">
        <v>7</v>
      </c>
    </row>
    <row r="92" spans="1:10" ht="15.75" x14ac:dyDescent="0.25">
      <c r="A92" s="96" t="s">
        <v>347</v>
      </c>
      <c r="B92" s="507" t="s">
        <v>376</v>
      </c>
      <c r="C92" s="522"/>
      <c r="D92" s="522"/>
      <c r="E92" s="570"/>
      <c r="F92" s="160"/>
      <c r="G92" s="46"/>
      <c r="H92" s="46"/>
      <c r="I92" s="46"/>
      <c r="J92" s="46"/>
    </row>
    <row r="93" spans="1:10" ht="15.75" x14ac:dyDescent="0.25">
      <c r="A93" s="96" t="s">
        <v>348</v>
      </c>
      <c r="B93" s="510" t="s">
        <v>402</v>
      </c>
      <c r="C93" s="599"/>
      <c r="D93" s="599"/>
      <c r="E93" s="600"/>
      <c r="F93" s="160"/>
      <c r="G93" s="46"/>
      <c r="H93" s="46"/>
      <c r="I93" s="46"/>
      <c r="J93" s="46"/>
    </row>
    <row r="94" spans="1:10" ht="15.75" x14ac:dyDescent="0.25">
      <c r="A94" s="98"/>
      <c r="B94" s="542" t="s">
        <v>196</v>
      </c>
      <c r="C94" s="551"/>
      <c r="D94" s="551"/>
      <c r="E94" s="544"/>
      <c r="F94" s="81" t="s">
        <v>9</v>
      </c>
      <c r="G94" s="2" t="s">
        <v>315</v>
      </c>
      <c r="H94" s="2">
        <f>SUM(H92:H93)</f>
        <v>0</v>
      </c>
      <c r="I94" s="161">
        <f>SUM(I92:I93)</f>
        <v>0</v>
      </c>
      <c r="J94" s="161">
        <f>SUM(J92:J93)</f>
        <v>0</v>
      </c>
    </row>
    <row r="95" spans="1:10" ht="15.75" x14ac:dyDescent="0.25">
      <c r="A95" s="18"/>
      <c r="B95" s="75"/>
      <c r="C95" s="86"/>
      <c r="D95" s="86"/>
      <c r="E95" s="86"/>
      <c r="F95" s="76"/>
      <c r="G95" s="85"/>
      <c r="H95" s="85"/>
      <c r="I95" s="85"/>
      <c r="J95" s="85"/>
    </row>
    <row r="96" spans="1:10" ht="15.75" x14ac:dyDescent="0.25">
      <c r="A96" s="14"/>
      <c r="B96" s="11" t="s">
        <v>198</v>
      </c>
      <c r="C96" s="513" t="s">
        <v>95</v>
      </c>
      <c r="D96" s="514"/>
      <c r="E96" s="514"/>
      <c r="F96" s="514"/>
      <c r="G96" s="514"/>
      <c r="H96" s="514"/>
      <c r="I96" s="514"/>
      <c r="J96" s="514"/>
    </row>
    <row r="98" spans="1:10" ht="30" x14ac:dyDescent="0.25">
      <c r="A98" s="518" t="s">
        <v>200</v>
      </c>
      <c r="B98" s="516"/>
      <c r="C98" s="516"/>
      <c r="D98" s="516"/>
      <c r="E98" s="516"/>
      <c r="F98" s="516"/>
      <c r="G98" s="517"/>
      <c r="H98" s="133"/>
      <c r="I98" s="134" t="s">
        <v>273</v>
      </c>
      <c r="J98" s="134" t="s">
        <v>274</v>
      </c>
    </row>
    <row r="99" spans="1:10" ht="90" x14ac:dyDescent="0.25">
      <c r="A99" s="134" t="s">
        <v>201</v>
      </c>
      <c r="B99" s="515" t="s">
        <v>238</v>
      </c>
      <c r="C99" s="516"/>
      <c r="D99" s="516"/>
      <c r="E99" s="517"/>
      <c r="F99" s="15" t="s">
        <v>239</v>
      </c>
      <c r="G99" s="15" t="s">
        <v>240</v>
      </c>
      <c r="H99" s="15" t="s">
        <v>339</v>
      </c>
      <c r="I99" s="66" t="s">
        <v>216</v>
      </c>
      <c r="J99" s="66" t="s">
        <v>216</v>
      </c>
    </row>
    <row r="100" spans="1:10" x14ac:dyDescent="0.25">
      <c r="A100" s="17">
        <v>1</v>
      </c>
      <c r="B100" s="487" t="s">
        <v>1</v>
      </c>
      <c r="C100" s="538"/>
      <c r="D100" s="538"/>
      <c r="E100" s="488"/>
      <c r="F100" s="139" t="s">
        <v>2</v>
      </c>
      <c r="G100" s="139" t="s">
        <v>124</v>
      </c>
      <c r="H100" s="139" t="s">
        <v>3</v>
      </c>
      <c r="I100" s="61" t="s">
        <v>4</v>
      </c>
      <c r="J100" s="17">
        <v>7</v>
      </c>
    </row>
    <row r="101" spans="1:10" ht="15.75" x14ac:dyDescent="0.25">
      <c r="A101" s="143" t="s">
        <v>347</v>
      </c>
      <c r="B101" s="611"/>
      <c r="C101" s="612"/>
      <c r="D101" s="612"/>
      <c r="E101" s="613"/>
      <c r="F101" s="79"/>
      <c r="G101" s="46"/>
      <c r="H101" s="46"/>
      <c r="I101" s="46"/>
      <c r="J101" s="46"/>
    </row>
    <row r="102" spans="1:10" ht="15.75" x14ac:dyDescent="0.25">
      <c r="A102" s="143" t="s">
        <v>348</v>
      </c>
      <c r="B102" s="611"/>
      <c r="C102" s="614"/>
      <c r="D102" s="614"/>
      <c r="E102" s="580"/>
      <c r="F102" s="79"/>
      <c r="G102" s="46"/>
      <c r="H102" s="46"/>
      <c r="I102" s="46"/>
      <c r="J102" s="46"/>
    </row>
    <row r="103" spans="1:10" ht="15.75" x14ac:dyDescent="0.25">
      <c r="A103" s="12"/>
      <c r="B103" s="542" t="s">
        <v>196</v>
      </c>
      <c r="C103" s="551"/>
      <c r="D103" s="551"/>
      <c r="E103" s="544"/>
      <c r="F103" s="81" t="s">
        <v>9</v>
      </c>
      <c r="G103" s="2" t="s">
        <v>315</v>
      </c>
      <c r="H103" s="2">
        <f>SUM(H101:H102)</f>
        <v>0</v>
      </c>
      <c r="I103" s="161">
        <f>SUM(I101:I102)</f>
        <v>0</v>
      </c>
      <c r="J103" s="161">
        <f>SUM(J101:J102)</f>
        <v>0</v>
      </c>
    </row>
    <row r="104" spans="1:10" ht="15.75" x14ac:dyDescent="0.25">
      <c r="A104" s="18"/>
      <c r="B104" s="75"/>
      <c r="C104" s="86"/>
      <c r="D104" s="86"/>
      <c r="E104" s="86"/>
      <c r="F104" s="76"/>
      <c r="G104" s="85"/>
      <c r="H104" s="85"/>
      <c r="I104" s="85"/>
      <c r="J104" s="85"/>
    </row>
    <row r="105" spans="1:10" ht="15.75" x14ac:dyDescent="0.25">
      <c r="A105" s="594" t="s">
        <v>241</v>
      </c>
      <c r="B105" s="480"/>
      <c r="C105" s="480"/>
      <c r="D105" s="480"/>
      <c r="E105" s="480"/>
      <c r="F105" s="480"/>
      <c r="G105" s="480"/>
      <c r="H105" s="480"/>
      <c r="I105" s="480"/>
      <c r="J105" s="480"/>
    </row>
    <row r="106" spans="1:10" ht="15.75" x14ac:dyDescent="0.25">
      <c r="A106" s="144"/>
      <c r="B106" s="141"/>
      <c r="C106" s="141"/>
      <c r="D106" s="141"/>
      <c r="E106" s="141"/>
      <c r="F106" s="141"/>
      <c r="G106" s="141"/>
      <c r="H106" s="141"/>
      <c r="I106" s="141"/>
      <c r="J106" s="141"/>
    </row>
    <row r="107" spans="1:10" ht="15.75" x14ac:dyDescent="0.25">
      <c r="A107" s="14"/>
      <c r="B107" s="11" t="s">
        <v>198</v>
      </c>
      <c r="C107" s="513" t="s">
        <v>336</v>
      </c>
      <c r="D107" s="514"/>
      <c r="E107" s="514"/>
      <c r="F107" s="514"/>
      <c r="G107" s="514"/>
      <c r="H107" s="514"/>
      <c r="I107" s="514"/>
      <c r="J107" s="514"/>
    </row>
    <row r="109" spans="1:10" ht="30" x14ac:dyDescent="0.25">
      <c r="A109" s="518" t="s">
        <v>200</v>
      </c>
      <c r="B109" s="516"/>
      <c r="C109" s="516"/>
      <c r="D109" s="516"/>
      <c r="E109" s="516"/>
      <c r="F109" s="516"/>
      <c r="G109" s="516"/>
      <c r="H109" s="517"/>
      <c r="I109" s="134" t="s">
        <v>273</v>
      </c>
      <c r="J109" s="134" t="s">
        <v>274</v>
      </c>
    </row>
    <row r="110" spans="1:10" ht="45" x14ac:dyDescent="0.25">
      <c r="A110" s="134" t="s">
        <v>201</v>
      </c>
      <c r="B110" s="515" t="s">
        <v>157</v>
      </c>
      <c r="C110" s="516"/>
      <c r="D110" s="516"/>
      <c r="E110" s="517"/>
      <c r="F110" s="15" t="s">
        <v>234</v>
      </c>
      <c r="G110" s="15" t="s">
        <v>235</v>
      </c>
      <c r="H110" s="15" t="s">
        <v>340</v>
      </c>
      <c r="I110" s="66" t="s">
        <v>216</v>
      </c>
      <c r="J110" s="66" t="s">
        <v>216</v>
      </c>
    </row>
    <row r="111" spans="1:10" x14ac:dyDescent="0.25">
      <c r="A111" s="17">
        <v>1</v>
      </c>
      <c r="B111" s="487" t="s">
        <v>1</v>
      </c>
      <c r="C111" s="538"/>
      <c r="D111" s="538"/>
      <c r="E111" s="488"/>
      <c r="F111" s="139" t="s">
        <v>2</v>
      </c>
      <c r="G111" s="139" t="s">
        <v>124</v>
      </c>
      <c r="H111" s="139" t="s">
        <v>3</v>
      </c>
      <c r="I111" s="61" t="s">
        <v>4</v>
      </c>
      <c r="J111" s="17">
        <v>7</v>
      </c>
    </row>
    <row r="112" spans="1:10" ht="15.75" x14ac:dyDescent="0.25">
      <c r="A112" s="143" t="s">
        <v>347</v>
      </c>
      <c r="B112" s="607"/>
      <c r="C112" s="608"/>
      <c r="D112" s="608"/>
      <c r="E112" s="609"/>
      <c r="F112" s="87"/>
      <c r="G112" s="136"/>
      <c r="H112" s="136"/>
      <c r="I112" s="47"/>
      <c r="J112" s="46"/>
    </row>
    <row r="113" spans="1:10" ht="15.75" x14ac:dyDescent="0.25">
      <c r="A113" s="143" t="s">
        <v>348</v>
      </c>
      <c r="B113" s="607"/>
      <c r="C113" s="608"/>
      <c r="D113" s="608"/>
      <c r="E113" s="610"/>
      <c r="F113" s="79"/>
      <c r="G113" s="46"/>
      <c r="H113" s="46"/>
      <c r="I113" s="46"/>
      <c r="J113" s="46"/>
    </row>
    <row r="114" spans="1:10" ht="15.75" x14ac:dyDescent="0.25">
      <c r="A114" s="12"/>
      <c r="B114" s="542" t="s">
        <v>196</v>
      </c>
      <c r="C114" s="551"/>
      <c r="D114" s="551"/>
      <c r="E114" s="544"/>
      <c r="F114" s="81" t="s">
        <v>9</v>
      </c>
      <c r="G114" s="81" t="s">
        <v>9</v>
      </c>
      <c r="H114" s="13">
        <f>SUM(H112:H113)</f>
        <v>0</v>
      </c>
      <c r="I114" s="150"/>
      <c r="J114" s="150"/>
    </row>
    <row r="116" spans="1:10" ht="15.75" x14ac:dyDescent="0.25">
      <c r="A116" s="481" t="s">
        <v>242</v>
      </c>
      <c r="B116" s="480"/>
      <c r="C116" s="480"/>
      <c r="D116" s="480"/>
      <c r="E116" s="480"/>
      <c r="F116" s="480"/>
      <c r="G116" s="480"/>
      <c r="H116" s="480"/>
      <c r="I116" s="480"/>
      <c r="J116" s="480"/>
    </row>
    <row r="117" spans="1:10" ht="15.7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5.75" x14ac:dyDescent="0.25">
      <c r="A118" s="14"/>
      <c r="B118" s="11" t="s">
        <v>198</v>
      </c>
      <c r="C118" s="513" t="s">
        <v>66</v>
      </c>
      <c r="D118" s="514"/>
      <c r="E118" s="514"/>
      <c r="F118" s="514"/>
      <c r="G118" s="514"/>
      <c r="H118" s="514"/>
      <c r="I118" s="514"/>
      <c r="J118" s="514"/>
    </row>
    <row r="120" spans="1:10" ht="30" x14ac:dyDescent="0.25">
      <c r="A120" s="518" t="s">
        <v>200</v>
      </c>
      <c r="B120" s="516"/>
      <c r="C120" s="516"/>
      <c r="D120" s="516"/>
      <c r="E120" s="516"/>
      <c r="F120" s="516"/>
      <c r="G120" s="517"/>
      <c r="H120" s="133"/>
      <c r="I120" s="134" t="s">
        <v>273</v>
      </c>
      <c r="J120" s="134" t="s">
        <v>274</v>
      </c>
    </row>
    <row r="121" spans="1:10" ht="30" x14ac:dyDescent="0.25">
      <c r="A121" s="134" t="s">
        <v>201</v>
      </c>
      <c r="B121" s="515" t="s">
        <v>157</v>
      </c>
      <c r="C121" s="516"/>
      <c r="D121" s="516"/>
      <c r="E121" s="517"/>
      <c r="F121" s="15" t="s">
        <v>234</v>
      </c>
      <c r="G121" s="15" t="s">
        <v>235</v>
      </c>
      <c r="H121" s="15" t="s">
        <v>236</v>
      </c>
      <c r="I121" s="15" t="s">
        <v>236</v>
      </c>
      <c r="J121" s="15" t="s">
        <v>236</v>
      </c>
    </row>
    <row r="122" spans="1:10" x14ac:dyDescent="0.25">
      <c r="A122" s="17">
        <v>1</v>
      </c>
      <c r="B122" s="487" t="s">
        <v>1</v>
      </c>
      <c r="C122" s="538"/>
      <c r="D122" s="538"/>
      <c r="E122" s="488"/>
      <c r="F122" s="139" t="s">
        <v>2</v>
      </c>
      <c r="G122" s="139" t="s">
        <v>124</v>
      </c>
      <c r="H122" s="139" t="s">
        <v>3</v>
      </c>
      <c r="I122" s="61" t="s">
        <v>4</v>
      </c>
      <c r="J122" s="17">
        <v>7</v>
      </c>
    </row>
    <row r="123" spans="1:10" ht="16.899999999999999" customHeight="1" x14ac:dyDescent="0.25">
      <c r="A123" s="96" t="s">
        <v>347</v>
      </c>
      <c r="B123" s="507"/>
      <c r="C123" s="606"/>
      <c r="D123" s="606"/>
      <c r="E123" s="541"/>
      <c r="F123" s="114"/>
      <c r="G123" s="136"/>
      <c r="H123" s="136"/>
      <c r="I123" s="47"/>
      <c r="J123" s="46"/>
    </row>
    <row r="124" spans="1:10" ht="15.75" x14ac:dyDescent="0.25">
      <c r="A124" s="96" t="s">
        <v>348</v>
      </c>
      <c r="B124" s="507"/>
      <c r="C124" s="606"/>
      <c r="D124" s="606"/>
      <c r="E124" s="596"/>
      <c r="F124" s="160"/>
      <c r="G124" s="46"/>
      <c r="H124" s="46"/>
      <c r="I124" s="46"/>
      <c r="J124" s="46"/>
    </row>
    <row r="125" spans="1:10" ht="15.75" x14ac:dyDescent="0.25">
      <c r="A125" s="98"/>
      <c r="B125" s="542" t="s">
        <v>196</v>
      </c>
      <c r="C125" s="551"/>
      <c r="D125" s="551"/>
      <c r="E125" s="544"/>
      <c r="F125" s="81" t="s">
        <v>9</v>
      </c>
      <c r="G125" s="81" t="s">
        <v>9</v>
      </c>
      <c r="H125" s="13">
        <f>SUM(H123:H124)</f>
        <v>0</v>
      </c>
      <c r="I125" s="150"/>
      <c r="J125" s="150"/>
    </row>
    <row r="126" spans="1:10" ht="15.75" x14ac:dyDescent="0.25">
      <c r="A126" s="18"/>
      <c r="B126" s="75"/>
      <c r="C126" s="86"/>
      <c r="D126" s="86"/>
      <c r="E126" s="91"/>
      <c r="F126" s="76"/>
      <c r="G126" s="92"/>
      <c r="H126" s="92"/>
      <c r="I126" s="92"/>
      <c r="J126" s="92"/>
    </row>
    <row r="127" spans="1:10" ht="15.75" x14ac:dyDescent="0.25">
      <c r="A127" s="481" t="s">
        <v>243</v>
      </c>
      <c r="B127" s="480"/>
      <c r="C127" s="480"/>
      <c r="D127" s="480"/>
      <c r="E127" s="480"/>
      <c r="F127" s="480"/>
      <c r="G127" s="480"/>
      <c r="H127" s="480"/>
      <c r="I127" s="480"/>
      <c r="J127" s="480"/>
    </row>
    <row r="128" spans="1:10" ht="15.75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1" ht="15.75" x14ac:dyDescent="0.25">
      <c r="A129" s="481" t="s">
        <v>244</v>
      </c>
      <c r="B129" s="480"/>
      <c r="C129" s="480"/>
      <c r="D129" s="480"/>
      <c r="E129" s="480"/>
      <c r="F129" s="480"/>
      <c r="G129" s="480"/>
      <c r="H129" s="480"/>
      <c r="I129" s="480"/>
      <c r="J129" s="480"/>
    </row>
    <row r="130" spans="1:11" ht="15.75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1" ht="15.75" x14ac:dyDescent="0.25">
      <c r="A131" s="14"/>
      <c r="B131" s="11" t="s">
        <v>198</v>
      </c>
      <c r="C131" s="513" t="s">
        <v>103</v>
      </c>
      <c r="D131" s="514"/>
      <c r="E131" s="514"/>
      <c r="F131" s="514"/>
      <c r="G131" s="514"/>
      <c r="H131" s="514"/>
      <c r="I131" s="514"/>
      <c r="J131" s="514"/>
    </row>
    <row r="133" spans="1:11" ht="45" x14ac:dyDescent="0.25">
      <c r="A133" s="518" t="s">
        <v>200</v>
      </c>
      <c r="B133" s="516"/>
      <c r="C133" s="516"/>
      <c r="D133" s="516"/>
      <c r="E133" s="516"/>
      <c r="F133" s="516"/>
      <c r="G133" s="516"/>
      <c r="H133" s="517"/>
      <c r="I133" s="134" t="s">
        <v>273</v>
      </c>
      <c r="J133" s="134" t="s">
        <v>274</v>
      </c>
      <c r="K133" s="134" t="s">
        <v>278</v>
      </c>
    </row>
    <row r="134" spans="1:11" ht="45" x14ac:dyDescent="0.25">
      <c r="A134" s="134" t="s">
        <v>201</v>
      </c>
      <c r="B134" s="515" t="s">
        <v>238</v>
      </c>
      <c r="C134" s="517"/>
      <c r="D134" s="15" t="s">
        <v>245</v>
      </c>
      <c r="E134" s="15" t="s">
        <v>246</v>
      </c>
      <c r="F134" s="15" t="s">
        <v>247</v>
      </c>
      <c r="G134" s="15" t="s">
        <v>338</v>
      </c>
      <c r="H134" s="15" t="s">
        <v>206</v>
      </c>
      <c r="I134" s="15" t="s">
        <v>206</v>
      </c>
      <c r="J134" s="15" t="s">
        <v>206</v>
      </c>
      <c r="K134" s="15" t="s">
        <v>206</v>
      </c>
    </row>
    <row r="135" spans="1:11" x14ac:dyDescent="0.25">
      <c r="A135" s="17">
        <v>1</v>
      </c>
      <c r="B135" s="528" t="s">
        <v>1</v>
      </c>
      <c r="C135" s="529"/>
      <c r="D135" s="140">
        <v>3</v>
      </c>
      <c r="E135" s="139" t="s">
        <v>124</v>
      </c>
      <c r="F135" s="139" t="s">
        <v>3</v>
      </c>
      <c r="G135" s="139" t="s">
        <v>4</v>
      </c>
      <c r="H135" s="139" t="s">
        <v>5</v>
      </c>
      <c r="I135" s="61" t="s">
        <v>6</v>
      </c>
      <c r="J135" s="17">
        <v>9</v>
      </c>
      <c r="K135" s="17">
        <v>10</v>
      </c>
    </row>
    <row r="136" spans="1:11" ht="15.75" x14ac:dyDescent="0.25">
      <c r="A136" s="96" t="s">
        <v>347</v>
      </c>
      <c r="B136" s="530" t="s">
        <v>248</v>
      </c>
      <c r="C136" s="562"/>
      <c r="D136" s="115"/>
      <c r="E136" s="114"/>
      <c r="F136" s="114"/>
      <c r="G136" s="162" t="s">
        <v>368</v>
      </c>
      <c r="H136" s="163">
        <v>307.42</v>
      </c>
      <c r="I136" s="164"/>
      <c r="J136" s="46"/>
      <c r="K136" s="46"/>
    </row>
    <row r="137" spans="1:11" ht="15.75" x14ac:dyDescent="0.25">
      <c r="A137" s="96" t="s">
        <v>348</v>
      </c>
      <c r="B137" s="507" t="s">
        <v>403</v>
      </c>
      <c r="C137" s="605"/>
      <c r="D137" s="115"/>
      <c r="E137" s="114"/>
      <c r="F137" s="114"/>
      <c r="G137" s="162" t="s">
        <v>16</v>
      </c>
      <c r="H137" s="163">
        <f>5000-307.42</f>
        <v>4692.58</v>
      </c>
      <c r="I137" s="164">
        <v>307.42</v>
      </c>
      <c r="J137" s="46"/>
      <c r="K137" s="46"/>
    </row>
    <row r="138" spans="1:11" ht="15.75" x14ac:dyDescent="0.25">
      <c r="A138" s="96" t="s">
        <v>349</v>
      </c>
      <c r="B138" s="563"/>
      <c r="C138" s="564"/>
      <c r="D138" s="115"/>
      <c r="E138" s="114"/>
      <c r="F138" s="114"/>
      <c r="G138" s="162"/>
      <c r="H138" s="136"/>
      <c r="I138" s="47"/>
      <c r="J138" s="46"/>
      <c r="K138" s="46"/>
    </row>
    <row r="139" spans="1:11" ht="15.75" x14ac:dyDescent="0.25">
      <c r="A139" s="96" t="s">
        <v>350</v>
      </c>
      <c r="B139" s="563"/>
      <c r="C139" s="564"/>
      <c r="D139" s="115"/>
      <c r="E139" s="97"/>
      <c r="F139" s="97"/>
      <c r="G139" s="162"/>
      <c r="H139" s="46"/>
      <c r="I139" s="46"/>
      <c r="J139" s="46"/>
      <c r="K139" s="46"/>
    </row>
    <row r="140" spans="1:11" ht="15.75" x14ac:dyDescent="0.25">
      <c r="A140" s="98"/>
      <c r="B140" s="536" t="s">
        <v>196</v>
      </c>
      <c r="C140" s="565"/>
      <c r="D140" s="93" t="s">
        <v>9</v>
      </c>
      <c r="E140" s="93" t="s">
        <v>9</v>
      </c>
      <c r="F140" s="81" t="s">
        <v>9</v>
      </c>
      <c r="G140" s="81" t="s">
        <v>9</v>
      </c>
      <c r="H140" s="13">
        <f>SUM(H136:H139)</f>
        <v>5000</v>
      </c>
      <c r="I140" s="165">
        <v>5000</v>
      </c>
      <c r="J140" s="150">
        <v>5000</v>
      </c>
      <c r="K140" s="150">
        <v>0</v>
      </c>
    </row>
    <row r="141" spans="1:11" ht="15.75" x14ac:dyDescent="0.25">
      <c r="A141" s="18"/>
      <c r="B141" s="75"/>
      <c r="C141" s="86"/>
      <c r="D141" s="86"/>
      <c r="E141" s="91"/>
      <c r="F141" s="76"/>
      <c r="G141" s="92"/>
      <c r="H141" s="92"/>
      <c r="I141" s="92"/>
      <c r="J141" s="92"/>
    </row>
    <row r="142" spans="1:11" ht="15.75" x14ac:dyDescent="0.25">
      <c r="A142" s="545" t="s">
        <v>249</v>
      </c>
      <c r="B142" s="480"/>
      <c r="C142" s="480"/>
      <c r="D142" s="480"/>
      <c r="E142" s="480"/>
      <c r="F142" s="480"/>
      <c r="G142" s="480"/>
      <c r="H142" s="480"/>
      <c r="I142" s="480"/>
      <c r="J142" s="480"/>
    </row>
    <row r="143" spans="1:11" ht="15.75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1" ht="15.75" x14ac:dyDescent="0.25">
      <c r="A144" s="14"/>
      <c r="B144" s="11" t="s">
        <v>198</v>
      </c>
      <c r="C144" s="513" t="s">
        <v>103</v>
      </c>
      <c r="D144" s="514"/>
      <c r="E144" s="514"/>
      <c r="F144" s="514"/>
      <c r="G144" s="514"/>
      <c r="H144" s="514"/>
      <c r="I144" s="514"/>
      <c r="J144" s="514"/>
    </row>
    <row r="146" spans="1:11" ht="45" x14ac:dyDescent="0.25">
      <c r="A146" s="518" t="s">
        <v>200</v>
      </c>
      <c r="B146" s="516"/>
      <c r="C146" s="516"/>
      <c r="D146" s="516"/>
      <c r="E146" s="516"/>
      <c r="F146" s="516"/>
      <c r="G146" s="516"/>
      <c r="H146" s="517"/>
      <c r="I146" s="134" t="s">
        <v>273</v>
      </c>
      <c r="J146" s="134" t="s">
        <v>274</v>
      </c>
      <c r="K146" s="134" t="s">
        <v>278</v>
      </c>
    </row>
    <row r="147" spans="1:11" ht="45" x14ac:dyDescent="0.25">
      <c r="A147" s="134" t="s">
        <v>201</v>
      </c>
      <c r="B147" s="515" t="s">
        <v>238</v>
      </c>
      <c r="C147" s="516"/>
      <c r="D147" s="517"/>
      <c r="E147" s="15" t="s">
        <v>250</v>
      </c>
      <c r="F147" s="15" t="s">
        <v>251</v>
      </c>
      <c r="G147" s="15" t="s">
        <v>338</v>
      </c>
      <c r="H147" s="15" t="s">
        <v>206</v>
      </c>
      <c r="I147" s="15" t="s">
        <v>206</v>
      </c>
      <c r="J147" s="15" t="s">
        <v>206</v>
      </c>
      <c r="K147" s="15" t="s">
        <v>206</v>
      </c>
    </row>
    <row r="148" spans="1:11" x14ac:dyDescent="0.25">
      <c r="A148" s="140">
        <v>1</v>
      </c>
      <c r="B148" s="528" t="s">
        <v>1</v>
      </c>
      <c r="C148" s="529"/>
      <c r="D148" s="529"/>
      <c r="E148" s="139" t="s">
        <v>2</v>
      </c>
      <c r="F148" s="139" t="s">
        <v>124</v>
      </c>
      <c r="G148" s="139" t="s">
        <v>3</v>
      </c>
      <c r="H148" s="139" t="s">
        <v>4</v>
      </c>
      <c r="I148" s="139" t="s">
        <v>5</v>
      </c>
      <c r="J148" s="139" t="s">
        <v>6</v>
      </c>
      <c r="K148" s="139" t="s">
        <v>264</v>
      </c>
    </row>
    <row r="149" spans="1:11" ht="15.75" x14ac:dyDescent="0.25">
      <c r="A149" s="96" t="s">
        <v>347</v>
      </c>
      <c r="B149" s="530" t="s">
        <v>248</v>
      </c>
      <c r="C149" s="562"/>
      <c r="D149" s="562"/>
      <c r="E149" s="114"/>
      <c r="F149" s="114"/>
      <c r="G149" s="114" t="s">
        <v>368</v>
      </c>
      <c r="H149" s="136"/>
      <c r="I149" s="47"/>
      <c r="J149" s="46"/>
      <c r="K149" s="46"/>
    </row>
    <row r="150" spans="1:11" ht="15.75" x14ac:dyDescent="0.25">
      <c r="A150" s="96" t="s">
        <v>348</v>
      </c>
      <c r="B150" s="526"/>
      <c r="C150" s="604"/>
      <c r="D150" s="604"/>
      <c r="E150" s="97"/>
      <c r="F150" s="97"/>
      <c r="G150" s="162" t="s">
        <v>16</v>
      </c>
      <c r="H150" s="46"/>
      <c r="I150" s="46"/>
      <c r="J150" s="46"/>
      <c r="K150" s="46"/>
    </row>
    <row r="151" spans="1:11" ht="15.75" x14ac:dyDescent="0.25">
      <c r="A151" s="96">
        <v>3</v>
      </c>
      <c r="B151" s="526"/>
      <c r="C151" s="604"/>
      <c r="D151" s="604"/>
      <c r="E151" s="97"/>
      <c r="F151" s="97"/>
      <c r="G151" s="162"/>
      <c r="H151" s="46"/>
      <c r="I151" s="46"/>
      <c r="J151" s="46"/>
      <c r="K151" s="46"/>
    </row>
    <row r="152" spans="1:11" ht="15.75" x14ac:dyDescent="0.25">
      <c r="A152" s="98"/>
      <c r="B152" s="542" t="s">
        <v>196</v>
      </c>
      <c r="C152" s="551"/>
      <c r="D152" s="544"/>
      <c r="E152" s="93" t="s">
        <v>9</v>
      </c>
      <c r="F152" s="81" t="s">
        <v>9</v>
      </c>
      <c r="G152" s="81" t="s">
        <v>9</v>
      </c>
      <c r="H152" s="13">
        <f>SUM(H149:H151)</f>
        <v>0</v>
      </c>
      <c r="I152" s="150">
        <v>0</v>
      </c>
      <c r="J152" s="150">
        <v>0</v>
      </c>
      <c r="K152" s="150">
        <f>SUM(K149:K151)</f>
        <v>0</v>
      </c>
    </row>
    <row r="154" spans="1:11" ht="15.75" x14ac:dyDescent="0.25">
      <c r="A154" s="545" t="s">
        <v>252</v>
      </c>
      <c r="B154" s="480"/>
      <c r="C154" s="480"/>
      <c r="D154" s="480"/>
      <c r="E154" s="480"/>
      <c r="F154" s="480"/>
      <c r="G154" s="480"/>
      <c r="H154" s="480"/>
      <c r="I154" s="480"/>
      <c r="J154" s="480"/>
    </row>
    <row r="155" spans="1:11" ht="15.75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1" ht="15.75" x14ac:dyDescent="0.25">
      <c r="A156" s="14"/>
      <c r="B156" s="11" t="s">
        <v>198</v>
      </c>
      <c r="C156" s="513" t="s">
        <v>103</v>
      </c>
      <c r="D156" s="514"/>
      <c r="E156" s="514"/>
      <c r="F156" s="514"/>
      <c r="G156" s="514"/>
      <c r="H156" s="514"/>
      <c r="I156" s="514"/>
      <c r="J156" s="514"/>
    </row>
    <row r="158" spans="1:11" ht="45" x14ac:dyDescent="0.25">
      <c r="A158" s="518" t="s">
        <v>200</v>
      </c>
      <c r="B158" s="516"/>
      <c r="C158" s="516"/>
      <c r="D158" s="516"/>
      <c r="E158" s="516"/>
      <c r="F158" s="516"/>
      <c r="G158" s="516"/>
      <c r="H158" s="517"/>
      <c r="I158" s="134" t="s">
        <v>273</v>
      </c>
      <c r="J158" s="134" t="s">
        <v>274</v>
      </c>
      <c r="K158" s="134" t="s">
        <v>278</v>
      </c>
    </row>
    <row r="159" spans="1:11" ht="45" x14ac:dyDescent="0.25">
      <c r="A159" s="134" t="s">
        <v>201</v>
      </c>
      <c r="B159" s="515" t="s">
        <v>157</v>
      </c>
      <c r="C159" s="516"/>
      <c r="D159" s="15" t="s">
        <v>253</v>
      </c>
      <c r="E159" s="15" t="s">
        <v>254</v>
      </c>
      <c r="F159" s="15" t="s">
        <v>255</v>
      </c>
      <c r="G159" s="15" t="s">
        <v>338</v>
      </c>
      <c r="H159" s="15" t="s">
        <v>206</v>
      </c>
      <c r="I159" s="15" t="s">
        <v>206</v>
      </c>
      <c r="J159" s="15" t="s">
        <v>206</v>
      </c>
      <c r="K159" s="15" t="s">
        <v>206</v>
      </c>
    </row>
    <row r="160" spans="1:11" x14ac:dyDescent="0.25">
      <c r="A160" s="17">
        <v>1</v>
      </c>
      <c r="B160" s="487" t="s">
        <v>1</v>
      </c>
      <c r="C160" s="488"/>
      <c r="D160" s="139" t="s">
        <v>2</v>
      </c>
      <c r="E160" s="139" t="s">
        <v>124</v>
      </c>
      <c r="F160" s="139" t="s">
        <v>3</v>
      </c>
      <c r="G160" s="139" t="s">
        <v>4</v>
      </c>
      <c r="H160" s="139" t="s">
        <v>5</v>
      </c>
      <c r="I160" s="139" t="s">
        <v>6</v>
      </c>
      <c r="J160" s="61" t="s">
        <v>264</v>
      </c>
      <c r="K160" s="61" t="s">
        <v>398</v>
      </c>
    </row>
    <row r="161" spans="1:11" ht="15.75" x14ac:dyDescent="0.25">
      <c r="A161" s="96" t="s">
        <v>347</v>
      </c>
      <c r="B161" s="554" t="s">
        <v>248</v>
      </c>
      <c r="C161" s="567"/>
      <c r="D161" s="114"/>
      <c r="E161" s="166"/>
      <c r="F161" s="159"/>
      <c r="G161" s="48" t="s">
        <v>368</v>
      </c>
      <c r="H161" s="49">
        <f>695.84+1635.5</f>
        <v>2331.34</v>
      </c>
      <c r="I161" s="46"/>
      <c r="J161" s="46"/>
      <c r="K161" s="46"/>
    </row>
    <row r="162" spans="1:11" ht="15.75" x14ac:dyDescent="0.25">
      <c r="A162" s="96" t="s">
        <v>348</v>
      </c>
      <c r="B162" s="507" t="s">
        <v>404</v>
      </c>
      <c r="C162" s="523"/>
      <c r="D162" s="167"/>
      <c r="E162" s="166"/>
      <c r="F162" s="168"/>
      <c r="G162" s="48" t="s">
        <v>16</v>
      </c>
      <c r="H162" s="192">
        <f>15897.86+2092.62-1635.5</f>
        <v>16354.98</v>
      </c>
      <c r="I162" s="164">
        <f>1445.26+190.24+1635.5</f>
        <v>3271</v>
      </c>
      <c r="J162" s="46"/>
      <c r="K162" s="46"/>
    </row>
    <row r="163" spans="1:11" ht="15.75" x14ac:dyDescent="0.25">
      <c r="A163" s="96" t="s">
        <v>349</v>
      </c>
      <c r="B163" s="569" t="s">
        <v>405</v>
      </c>
      <c r="C163" s="570"/>
      <c r="D163" s="167"/>
      <c r="E163" s="166"/>
      <c r="F163" s="168"/>
      <c r="G163" s="48" t="s">
        <v>16</v>
      </c>
      <c r="H163" s="192"/>
      <c r="I163" s="164"/>
      <c r="J163" s="46"/>
      <c r="K163" s="46"/>
    </row>
    <row r="164" spans="1:11" ht="15.75" customHeight="1" x14ac:dyDescent="0.25">
      <c r="A164" s="96" t="s">
        <v>350</v>
      </c>
      <c r="B164" s="169" t="s">
        <v>406</v>
      </c>
      <c r="C164" s="170"/>
      <c r="D164" s="171"/>
      <c r="E164" s="166"/>
      <c r="F164" s="168"/>
      <c r="G164" s="48" t="s">
        <v>16</v>
      </c>
      <c r="H164" s="192">
        <f>12973.18+1273.8</f>
        <v>14246.98</v>
      </c>
      <c r="I164" s="164">
        <v>1179.3800000000001</v>
      </c>
      <c r="J164" s="46"/>
      <c r="K164" s="46"/>
    </row>
    <row r="165" spans="1:11" ht="15.75" x14ac:dyDescent="0.25">
      <c r="A165" s="96" t="s">
        <v>351</v>
      </c>
      <c r="B165" s="519" t="s">
        <v>407</v>
      </c>
      <c r="C165" s="521"/>
      <c r="D165" s="172"/>
      <c r="E165" s="166"/>
      <c r="F165" s="168"/>
      <c r="G165" s="48" t="s">
        <v>16</v>
      </c>
      <c r="H165" s="131"/>
      <c r="I165" s="164"/>
      <c r="J165" s="46"/>
      <c r="K165" s="46"/>
    </row>
    <row r="166" spans="1:11" ht="15.75" x14ac:dyDescent="0.25">
      <c r="A166" s="96" t="s">
        <v>352</v>
      </c>
      <c r="B166" s="519"/>
      <c r="C166" s="521"/>
      <c r="D166" s="172"/>
      <c r="E166" s="166"/>
      <c r="F166" s="168"/>
      <c r="G166" s="48"/>
      <c r="H166" s="49"/>
      <c r="I166" s="47"/>
      <c r="J166" s="46"/>
      <c r="K166" s="46"/>
    </row>
    <row r="167" spans="1:11" ht="15.75" x14ac:dyDescent="0.25">
      <c r="A167" s="98"/>
      <c r="B167" s="542" t="s">
        <v>196</v>
      </c>
      <c r="C167" s="568"/>
      <c r="D167" s="81" t="s">
        <v>9</v>
      </c>
      <c r="E167" s="81" t="s">
        <v>9</v>
      </c>
      <c r="F167" s="81" t="s">
        <v>9</v>
      </c>
      <c r="G167" s="81" t="s">
        <v>9</v>
      </c>
      <c r="H167" s="65">
        <f>SUM(H161:H166)</f>
        <v>32933.300000000003</v>
      </c>
      <c r="I167" s="173">
        <v>30000</v>
      </c>
      <c r="J167" s="161">
        <v>30000</v>
      </c>
      <c r="K167" s="150">
        <v>0</v>
      </c>
    </row>
    <row r="169" spans="1:11" s="14" customFormat="1" ht="15.75" x14ac:dyDescent="0.25">
      <c r="B169" s="11" t="s">
        <v>198</v>
      </c>
      <c r="C169" s="513" t="s">
        <v>106</v>
      </c>
      <c r="D169" s="514"/>
      <c r="E169" s="514"/>
      <c r="F169" s="514"/>
      <c r="G169" s="514"/>
      <c r="H169" s="514"/>
      <c r="I169" s="514"/>
      <c r="J169" s="514"/>
    </row>
    <row r="171" spans="1:11" ht="45" x14ac:dyDescent="0.25">
      <c r="A171" s="518" t="s">
        <v>200</v>
      </c>
      <c r="B171" s="516"/>
      <c r="C171" s="516"/>
      <c r="D171" s="516"/>
      <c r="E171" s="516"/>
      <c r="F171" s="516"/>
      <c r="G171" s="516"/>
      <c r="H171" s="517"/>
      <c r="I171" s="134" t="s">
        <v>273</v>
      </c>
      <c r="J171" s="134" t="s">
        <v>274</v>
      </c>
      <c r="K171" s="134" t="s">
        <v>278</v>
      </c>
    </row>
    <row r="172" spans="1:11" ht="45" x14ac:dyDescent="0.25">
      <c r="A172" s="134" t="s">
        <v>201</v>
      </c>
      <c r="B172" s="515" t="s">
        <v>157</v>
      </c>
      <c r="C172" s="516"/>
      <c r="D172" s="15" t="s">
        <v>253</v>
      </c>
      <c r="E172" s="15" t="s">
        <v>254</v>
      </c>
      <c r="F172" s="15" t="s">
        <v>255</v>
      </c>
      <c r="G172" s="15" t="s">
        <v>338</v>
      </c>
      <c r="H172" s="15" t="s">
        <v>206</v>
      </c>
      <c r="I172" s="15" t="s">
        <v>206</v>
      </c>
      <c r="J172" s="15" t="s">
        <v>206</v>
      </c>
      <c r="K172" s="15" t="s">
        <v>206</v>
      </c>
    </row>
    <row r="173" spans="1:11" x14ac:dyDescent="0.25">
      <c r="A173" s="17">
        <v>1</v>
      </c>
      <c r="B173" s="487" t="s">
        <v>1</v>
      </c>
      <c r="C173" s="488"/>
      <c r="D173" s="139" t="s">
        <v>2</v>
      </c>
      <c r="E173" s="139" t="s">
        <v>124</v>
      </c>
      <c r="F173" s="139" t="s">
        <v>3</v>
      </c>
      <c r="G173" s="139" t="s">
        <v>4</v>
      </c>
      <c r="H173" s="139" t="s">
        <v>5</v>
      </c>
      <c r="I173" s="139" t="s">
        <v>6</v>
      </c>
      <c r="J173" s="61" t="s">
        <v>264</v>
      </c>
      <c r="K173" s="61" t="s">
        <v>398</v>
      </c>
    </row>
    <row r="174" spans="1:11" ht="15.75" x14ac:dyDescent="0.25">
      <c r="A174" s="96" t="s">
        <v>347</v>
      </c>
      <c r="B174" s="554" t="s">
        <v>248</v>
      </c>
      <c r="C174" s="567"/>
      <c r="D174" s="114"/>
      <c r="E174" s="166"/>
      <c r="F174" s="159"/>
      <c r="G174" s="50" t="s">
        <v>368</v>
      </c>
      <c r="H174" s="192">
        <v>266667.06</v>
      </c>
      <c r="I174" s="51"/>
      <c r="J174" s="51"/>
      <c r="K174" s="46"/>
    </row>
    <row r="175" spans="1:11" ht="15.75" x14ac:dyDescent="0.25">
      <c r="A175" s="96" t="s">
        <v>348</v>
      </c>
      <c r="B175" s="507" t="s">
        <v>256</v>
      </c>
      <c r="C175" s="523"/>
      <c r="D175" s="114"/>
      <c r="E175" s="166"/>
      <c r="F175" s="168"/>
      <c r="G175" s="50" t="s">
        <v>16</v>
      </c>
      <c r="H175" s="192"/>
      <c r="I175" s="193"/>
      <c r="J175" s="51"/>
      <c r="K175" s="46"/>
    </row>
    <row r="176" spans="1:11" ht="15.75" x14ac:dyDescent="0.25">
      <c r="A176" s="96" t="s">
        <v>349</v>
      </c>
      <c r="B176" s="507" t="s">
        <v>408</v>
      </c>
      <c r="C176" s="523"/>
      <c r="D176" s="114"/>
      <c r="E176" s="166"/>
      <c r="F176" s="168"/>
      <c r="G176" s="50" t="s">
        <v>16</v>
      </c>
      <c r="H176" s="49">
        <v>1234977.72</v>
      </c>
      <c r="I176" s="52">
        <v>265022.27999999997</v>
      </c>
      <c r="J176" s="51"/>
      <c r="K176" s="46"/>
    </row>
    <row r="177" spans="1:11" ht="15.75" x14ac:dyDescent="0.25">
      <c r="A177" s="98"/>
      <c r="B177" s="542" t="s">
        <v>196</v>
      </c>
      <c r="C177" s="568"/>
      <c r="D177" s="81" t="s">
        <v>9</v>
      </c>
      <c r="E177" s="81" t="s">
        <v>9</v>
      </c>
      <c r="F177" s="81" t="s">
        <v>9</v>
      </c>
      <c r="G177" s="81" t="s">
        <v>9</v>
      </c>
      <c r="H177" s="65">
        <f>SUM(H174:H176)</f>
        <v>1501644.78</v>
      </c>
      <c r="I177" s="188">
        <v>1374000</v>
      </c>
      <c r="J177" s="188">
        <f>930000-126000</f>
        <v>804000</v>
      </c>
      <c r="K177" s="128">
        <f t="shared" ref="K177" si="0">SUM(K174:K176)</f>
        <v>0</v>
      </c>
    </row>
    <row r="179" spans="1:11" ht="15.75" x14ac:dyDescent="0.25">
      <c r="A179" s="545" t="s">
        <v>257</v>
      </c>
      <c r="B179" s="480"/>
      <c r="C179" s="480"/>
      <c r="D179" s="480"/>
      <c r="E179" s="480"/>
      <c r="F179" s="480"/>
      <c r="G179" s="480"/>
      <c r="H179" s="480"/>
      <c r="I179" s="480"/>
      <c r="J179" s="480"/>
    </row>
    <row r="180" spans="1:11" ht="15.75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1" ht="15.75" x14ac:dyDescent="0.25">
      <c r="A181" s="14"/>
      <c r="B181" s="11" t="s">
        <v>198</v>
      </c>
      <c r="C181" s="513" t="s">
        <v>103</v>
      </c>
      <c r="D181" s="514"/>
      <c r="E181" s="514"/>
      <c r="F181" s="514"/>
      <c r="G181" s="514"/>
      <c r="H181" s="514"/>
      <c r="I181" s="514"/>
      <c r="J181" s="514"/>
    </row>
    <row r="183" spans="1:11" ht="45" x14ac:dyDescent="0.25">
      <c r="A183" s="518" t="s">
        <v>200</v>
      </c>
      <c r="B183" s="516"/>
      <c r="C183" s="516"/>
      <c r="D183" s="516"/>
      <c r="E183" s="516"/>
      <c r="F183" s="516"/>
      <c r="G183" s="516"/>
      <c r="H183" s="517"/>
      <c r="I183" s="134" t="s">
        <v>273</v>
      </c>
      <c r="J183" s="134" t="s">
        <v>274</v>
      </c>
      <c r="K183" s="134" t="s">
        <v>278</v>
      </c>
    </row>
    <row r="184" spans="1:11" ht="60" x14ac:dyDescent="0.25">
      <c r="A184" s="134" t="s">
        <v>201</v>
      </c>
      <c r="B184" s="515" t="s">
        <v>157</v>
      </c>
      <c r="C184" s="516"/>
      <c r="D184" s="517"/>
      <c r="E184" s="15" t="s">
        <v>258</v>
      </c>
      <c r="F184" s="15" t="s">
        <v>259</v>
      </c>
      <c r="G184" s="15" t="s">
        <v>338</v>
      </c>
      <c r="H184" s="15" t="s">
        <v>260</v>
      </c>
      <c r="I184" s="15" t="s">
        <v>260</v>
      </c>
      <c r="J184" s="15" t="s">
        <v>260</v>
      </c>
      <c r="K184" s="15" t="s">
        <v>260</v>
      </c>
    </row>
    <row r="185" spans="1:11" x14ac:dyDescent="0.25">
      <c r="A185" s="17">
        <v>1</v>
      </c>
      <c r="B185" s="487" t="s">
        <v>1</v>
      </c>
      <c r="C185" s="557"/>
      <c r="D185" s="558"/>
      <c r="E185" s="139" t="s">
        <v>2</v>
      </c>
      <c r="F185" s="139" t="s">
        <v>124</v>
      </c>
      <c r="G185" s="139" t="s">
        <v>3</v>
      </c>
      <c r="H185" s="139" t="s">
        <v>4</v>
      </c>
      <c r="I185" s="139" t="s">
        <v>5</v>
      </c>
      <c r="J185" s="61" t="s">
        <v>6</v>
      </c>
      <c r="K185" s="61" t="s">
        <v>264</v>
      </c>
    </row>
    <row r="186" spans="1:11" ht="15.75" x14ac:dyDescent="0.25">
      <c r="A186" s="96" t="s">
        <v>347</v>
      </c>
      <c r="B186" s="530" t="s">
        <v>248</v>
      </c>
      <c r="C186" s="559"/>
      <c r="D186" s="559"/>
      <c r="E186" s="160"/>
      <c r="F186" s="160"/>
      <c r="G186" s="46"/>
      <c r="H186" s="46"/>
      <c r="I186" s="46"/>
      <c r="J186" s="46"/>
      <c r="K186" s="46"/>
    </row>
    <row r="187" spans="1:11" ht="15.75" x14ac:dyDescent="0.25">
      <c r="A187" s="96" t="s">
        <v>348</v>
      </c>
      <c r="B187" s="526"/>
      <c r="C187" s="566"/>
      <c r="D187" s="566"/>
      <c r="E187" s="160"/>
      <c r="F187" s="160"/>
      <c r="G187" s="46"/>
      <c r="H187" s="46"/>
      <c r="I187" s="46"/>
      <c r="J187" s="46"/>
      <c r="K187" s="46"/>
    </row>
    <row r="188" spans="1:11" ht="15.75" x14ac:dyDescent="0.25">
      <c r="A188" s="98"/>
      <c r="B188" s="542" t="s">
        <v>196</v>
      </c>
      <c r="C188" s="551"/>
      <c r="D188" s="544"/>
      <c r="E188" s="93" t="s">
        <v>9</v>
      </c>
      <c r="F188" s="81" t="s">
        <v>9</v>
      </c>
      <c r="G188" s="81" t="s">
        <v>9</v>
      </c>
      <c r="H188" s="13">
        <f>SUM(H185:H187)</f>
        <v>0</v>
      </c>
      <c r="I188" s="150">
        <f>SUM(I186:I187)</f>
        <v>0</v>
      </c>
      <c r="J188" s="150">
        <f>SUM(J186:J187)</f>
        <v>0</v>
      </c>
      <c r="K188" s="150">
        <f>SUM(K186:K187)</f>
        <v>0</v>
      </c>
    </row>
    <row r="190" spans="1:11" ht="15.75" x14ac:dyDescent="0.25">
      <c r="A190" s="545" t="s">
        <v>261</v>
      </c>
      <c r="B190" s="480"/>
      <c r="C190" s="480"/>
      <c r="D190" s="480"/>
      <c r="E190" s="480"/>
      <c r="F190" s="480"/>
      <c r="G190" s="480"/>
      <c r="H190" s="480"/>
      <c r="I190" s="480"/>
      <c r="J190" s="480"/>
    </row>
    <row r="191" spans="1:11" ht="15.75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1" ht="15.75" x14ac:dyDescent="0.25">
      <c r="A192" s="14"/>
      <c r="B192" s="11" t="s">
        <v>198</v>
      </c>
      <c r="C192" s="513" t="s">
        <v>103</v>
      </c>
      <c r="D192" s="514"/>
      <c r="E192" s="514"/>
      <c r="F192" s="514"/>
      <c r="G192" s="514"/>
      <c r="H192" s="514"/>
      <c r="I192" s="514"/>
      <c r="J192" s="514"/>
    </row>
    <row r="194" spans="1:11" ht="45" x14ac:dyDescent="0.25">
      <c r="A194" s="518" t="s">
        <v>200</v>
      </c>
      <c r="B194" s="516"/>
      <c r="C194" s="516"/>
      <c r="D194" s="516"/>
      <c r="E194" s="516"/>
      <c r="F194" s="516"/>
      <c r="G194" s="516"/>
      <c r="H194" s="517"/>
      <c r="I194" s="134" t="s">
        <v>273</v>
      </c>
      <c r="J194" s="134" t="s">
        <v>274</v>
      </c>
      <c r="K194" s="134" t="s">
        <v>278</v>
      </c>
    </row>
    <row r="195" spans="1:11" ht="45.75" customHeight="1" x14ac:dyDescent="0.25">
      <c r="A195" s="134" t="s">
        <v>201</v>
      </c>
      <c r="B195" s="515" t="s">
        <v>238</v>
      </c>
      <c r="C195" s="516"/>
      <c r="D195" s="517"/>
      <c r="E195" s="15" t="s">
        <v>262</v>
      </c>
      <c r="F195" s="15" t="s">
        <v>263</v>
      </c>
      <c r="G195" s="15" t="s">
        <v>338</v>
      </c>
      <c r="H195" s="15" t="s">
        <v>337</v>
      </c>
      <c r="I195" s="15" t="s">
        <v>337</v>
      </c>
      <c r="J195" s="15" t="s">
        <v>337</v>
      </c>
      <c r="K195" s="15" t="s">
        <v>337</v>
      </c>
    </row>
    <row r="196" spans="1:11" x14ac:dyDescent="0.25">
      <c r="A196" s="17">
        <v>1</v>
      </c>
      <c r="B196" s="487" t="s">
        <v>1</v>
      </c>
      <c r="C196" s="557"/>
      <c r="D196" s="558"/>
      <c r="E196" s="139" t="s">
        <v>2</v>
      </c>
      <c r="F196" s="139" t="s">
        <v>124</v>
      </c>
      <c r="G196" s="139" t="s">
        <v>3</v>
      </c>
      <c r="H196" s="139" t="s">
        <v>4</v>
      </c>
      <c r="I196" s="139" t="s">
        <v>5</v>
      </c>
      <c r="J196" s="61" t="s">
        <v>6</v>
      </c>
      <c r="K196" s="61" t="s">
        <v>264</v>
      </c>
    </row>
    <row r="197" spans="1:11" ht="15" customHeight="1" x14ac:dyDescent="0.25">
      <c r="A197" s="96" t="s">
        <v>347</v>
      </c>
      <c r="B197" s="530" t="s">
        <v>248</v>
      </c>
      <c r="C197" s="559"/>
      <c r="D197" s="559"/>
      <c r="E197" s="48"/>
      <c r="F197" s="48"/>
      <c r="G197" s="162" t="s">
        <v>368</v>
      </c>
      <c r="H197" s="192">
        <v>4606.6000000000004</v>
      </c>
      <c r="I197" s="190"/>
      <c r="J197" s="51"/>
      <c r="K197" s="51"/>
    </row>
    <row r="198" spans="1:11" ht="15.75" customHeight="1" x14ac:dyDescent="0.25">
      <c r="A198" s="96" t="s">
        <v>348</v>
      </c>
      <c r="B198" s="519" t="s">
        <v>431</v>
      </c>
      <c r="C198" s="560"/>
      <c r="D198" s="561"/>
      <c r="E198" s="48"/>
      <c r="F198" s="48"/>
      <c r="G198" s="162" t="s">
        <v>16</v>
      </c>
      <c r="H198" s="192">
        <v>14228.5</v>
      </c>
      <c r="I198" s="190">
        <v>1293.5</v>
      </c>
      <c r="J198" s="51"/>
      <c r="K198" s="51"/>
    </row>
    <row r="199" spans="1:11" ht="15.75" customHeight="1" x14ac:dyDescent="0.25">
      <c r="A199" s="96" t="s">
        <v>349</v>
      </c>
      <c r="B199" s="507" t="s">
        <v>432</v>
      </c>
      <c r="C199" s="508"/>
      <c r="D199" s="509"/>
      <c r="E199" s="48"/>
      <c r="F199" s="48"/>
      <c r="G199" s="162" t="s">
        <v>16</v>
      </c>
      <c r="H199" s="192">
        <v>7252.08</v>
      </c>
      <c r="I199" s="190">
        <v>659.28</v>
      </c>
      <c r="J199" s="51"/>
      <c r="K199" s="51"/>
    </row>
    <row r="200" spans="1:11" ht="15.6" customHeight="1" x14ac:dyDescent="0.25">
      <c r="A200" s="96" t="s">
        <v>350</v>
      </c>
      <c r="B200" s="507" t="s">
        <v>433</v>
      </c>
      <c r="C200" s="508"/>
      <c r="D200" s="509"/>
      <c r="E200" s="48"/>
      <c r="F200" s="48"/>
      <c r="G200" s="162" t="s">
        <v>16</v>
      </c>
      <c r="H200" s="192">
        <v>4353.6000000000004</v>
      </c>
      <c r="I200" s="190"/>
      <c r="J200" s="51"/>
      <c r="K200" s="51"/>
    </row>
    <row r="201" spans="1:11" ht="15.75" customHeight="1" x14ac:dyDescent="0.25">
      <c r="A201" s="96" t="s">
        <v>351</v>
      </c>
      <c r="B201" s="507" t="s">
        <v>434</v>
      </c>
      <c r="C201" s="508"/>
      <c r="D201" s="509"/>
      <c r="E201" s="48"/>
      <c r="F201" s="48"/>
      <c r="G201" s="162" t="s">
        <v>16</v>
      </c>
      <c r="H201" s="192">
        <v>2300</v>
      </c>
      <c r="I201" s="190"/>
      <c r="J201" s="51"/>
      <c r="K201" s="51"/>
    </row>
    <row r="202" spans="1:11" ht="15.75" customHeight="1" x14ac:dyDescent="0.25">
      <c r="A202" s="96" t="s">
        <v>352</v>
      </c>
      <c r="B202" s="507" t="s">
        <v>435</v>
      </c>
      <c r="C202" s="508"/>
      <c r="D202" s="509"/>
      <c r="E202" s="48"/>
      <c r="F202" s="48"/>
      <c r="G202" s="191" t="s">
        <v>16</v>
      </c>
      <c r="H202" s="192">
        <v>36444.1</v>
      </c>
      <c r="I202" s="190">
        <v>3313.1</v>
      </c>
      <c r="J202" s="51"/>
      <c r="K202" s="51"/>
    </row>
    <row r="203" spans="1:11" ht="15.75" customHeight="1" x14ac:dyDescent="0.25">
      <c r="A203" s="96" t="s">
        <v>353</v>
      </c>
      <c r="B203" s="519"/>
      <c r="C203" s="520"/>
      <c r="D203" s="521"/>
      <c r="E203" s="48"/>
      <c r="F203" s="48"/>
      <c r="G203" s="191"/>
      <c r="H203" s="192"/>
      <c r="I203" s="190"/>
      <c r="J203" s="51"/>
      <c r="K203" s="51"/>
    </row>
    <row r="204" spans="1:11" ht="15.75" customHeight="1" x14ac:dyDescent="0.25">
      <c r="A204" s="96" t="s">
        <v>354</v>
      </c>
      <c r="B204" s="519"/>
      <c r="C204" s="520"/>
      <c r="D204" s="521"/>
      <c r="E204" s="48"/>
      <c r="F204" s="48"/>
      <c r="G204" s="191"/>
      <c r="H204" s="192"/>
      <c r="I204" s="190"/>
      <c r="J204" s="51"/>
      <c r="K204" s="51"/>
    </row>
    <row r="205" spans="1:11" ht="15.75" customHeight="1" x14ac:dyDescent="0.25">
      <c r="A205" s="96" t="s">
        <v>355</v>
      </c>
      <c r="B205" s="507"/>
      <c r="C205" s="522"/>
      <c r="D205" s="523"/>
      <c r="E205" s="48"/>
      <c r="F205" s="48"/>
      <c r="G205" s="191"/>
      <c r="H205" s="192"/>
      <c r="I205" s="190"/>
      <c r="J205" s="51"/>
      <c r="K205" s="51"/>
    </row>
    <row r="206" spans="1:11" ht="15.75" customHeight="1" x14ac:dyDescent="0.25">
      <c r="A206" s="96" t="s">
        <v>356</v>
      </c>
      <c r="B206" s="519"/>
      <c r="C206" s="520"/>
      <c r="D206" s="521"/>
      <c r="E206" s="48"/>
      <c r="F206" s="48"/>
      <c r="G206" s="191"/>
      <c r="H206" s="192"/>
      <c r="I206" s="190"/>
      <c r="J206" s="51"/>
      <c r="K206" s="51"/>
    </row>
    <row r="207" spans="1:11" ht="15.75" customHeight="1" x14ac:dyDescent="0.25">
      <c r="A207" s="96" t="s">
        <v>387</v>
      </c>
      <c r="B207" s="519"/>
      <c r="C207" s="520"/>
      <c r="D207" s="521"/>
      <c r="E207" s="48"/>
      <c r="F207" s="48"/>
      <c r="G207" s="162"/>
      <c r="H207" s="49"/>
      <c r="I207" s="51"/>
      <c r="J207" s="51"/>
      <c r="K207" s="51"/>
    </row>
    <row r="208" spans="1:11" ht="15.75" customHeight="1" x14ac:dyDescent="0.25">
      <c r="A208" s="96" t="s">
        <v>388</v>
      </c>
      <c r="B208" s="519"/>
      <c r="C208" s="520"/>
      <c r="D208" s="521"/>
      <c r="E208" s="48"/>
      <c r="F208" s="48"/>
      <c r="G208" s="162"/>
      <c r="H208" s="49"/>
      <c r="I208" s="51"/>
      <c r="J208" s="51"/>
      <c r="K208" s="51"/>
    </row>
    <row r="209" spans="1:11" ht="15.75" customHeight="1" x14ac:dyDescent="0.25">
      <c r="A209" s="96" t="s">
        <v>389</v>
      </c>
      <c r="B209" s="507"/>
      <c r="C209" s="522"/>
      <c r="D209" s="523"/>
      <c r="E209" s="48"/>
      <c r="F209" s="48"/>
      <c r="G209" s="162"/>
      <c r="H209" s="49"/>
      <c r="I209" s="51"/>
      <c r="J209" s="51"/>
      <c r="K209" s="51"/>
    </row>
    <row r="210" spans="1:11" ht="15.75" x14ac:dyDescent="0.25">
      <c r="A210" s="96" t="s">
        <v>390</v>
      </c>
      <c r="B210" s="507"/>
      <c r="C210" s="522"/>
      <c r="D210" s="523"/>
      <c r="E210" s="48"/>
      <c r="F210" s="48"/>
      <c r="G210" s="162"/>
      <c r="H210" s="49"/>
      <c r="I210" s="51"/>
      <c r="J210" s="51"/>
      <c r="K210" s="51"/>
    </row>
    <row r="211" spans="1:11" ht="15" customHeight="1" x14ac:dyDescent="0.25">
      <c r="A211" s="96" t="s">
        <v>391</v>
      </c>
      <c r="B211" s="519"/>
      <c r="C211" s="520"/>
      <c r="D211" s="521"/>
      <c r="E211" s="48"/>
      <c r="F211" s="48"/>
      <c r="G211" s="162"/>
      <c r="H211" s="49"/>
      <c r="I211" s="51"/>
      <c r="J211" s="51"/>
      <c r="K211" s="51"/>
    </row>
    <row r="212" spans="1:11" ht="15.75" customHeight="1" x14ac:dyDescent="0.25">
      <c r="A212" s="96" t="s">
        <v>412</v>
      </c>
      <c r="B212" s="519"/>
      <c r="C212" s="520"/>
      <c r="D212" s="521"/>
      <c r="E212" s="48"/>
      <c r="F212" s="48"/>
      <c r="G212" s="162"/>
      <c r="H212" s="49"/>
      <c r="I212" s="51"/>
      <c r="J212" s="51"/>
      <c r="K212" s="51"/>
    </row>
    <row r="213" spans="1:11" ht="15.75" customHeight="1" x14ac:dyDescent="0.25">
      <c r="A213" s="96" t="s">
        <v>413</v>
      </c>
      <c r="B213" s="519"/>
      <c r="C213" s="520"/>
      <c r="D213" s="521"/>
      <c r="E213" s="48"/>
      <c r="F213" s="48"/>
      <c r="G213" s="162"/>
      <c r="H213" s="49"/>
      <c r="I213" s="51"/>
      <c r="J213" s="51"/>
      <c r="K213" s="51"/>
    </row>
    <row r="214" spans="1:11" ht="15.75" customHeight="1" x14ac:dyDescent="0.25">
      <c r="A214" s="96" t="s">
        <v>414</v>
      </c>
      <c r="B214" s="507"/>
      <c r="C214" s="522"/>
      <c r="D214" s="523"/>
      <c r="E214" s="48"/>
      <c r="F214" s="48"/>
      <c r="G214" s="162"/>
      <c r="H214" s="49"/>
      <c r="I214" s="51"/>
      <c r="J214" s="51"/>
      <c r="K214" s="51"/>
    </row>
    <row r="215" spans="1:11" ht="15.75" x14ac:dyDescent="0.25">
      <c r="A215" s="96" t="s">
        <v>415</v>
      </c>
      <c r="B215" s="507"/>
      <c r="C215" s="522"/>
      <c r="D215" s="523"/>
      <c r="E215" s="48"/>
      <c r="F215" s="48"/>
      <c r="G215" s="162"/>
      <c r="H215" s="49"/>
      <c r="I215" s="51"/>
      <c r="J215" s="51"/>
      <c r="K215" s="51"/>
    </row>
    <row r="216" spans="1:11" ht="15" customHeight="1" x14ac:dyDescent="0.25">
      <c r="A216" s="96" t="s">
        <v>416</v>
      </c>
      <c r="B216" s="519"/>
      <c r="C216" s="520"/>
      <c r="D216" s="521"/>
      <c r="E216" s="48"/>
      <c r="F216" s="48"/>
      <c r="G216" s="162"/>
      <c r="H216" s="49"/>
      <c r="I216" s="51"/>
      <c r="J216" s="51"/>
      <c r="K216" s="51"/>
    </row>
    <row r="217" spans="1:11" ht="15.75" x14ac:dyDescent="0.25">
      <c r="A217" s="98"/>
      <c r="B217" s="542" t="s">
        <v>196</v>
      </c>
      <c r="C217" s="551"/>
      <c r="D217" s="544"/>
      <c r="E217" s="99" t="s">
        <v>9</v>
      </c>
      <c r="F217" s="99" t="s">
        <v>9</v>
      </c>
      <c r="G217" s="99" t="s">
        <v>9</v>
      </c>
      <c r="H217" s="65">
        <f>SUM(H197:H216)</f>
        <v>69184.88</v>
      </c>
      <c r="I217" s="188">
        <v>64021</v>
      </c>
      <c r="J217" s="188">
        <v>64521</v>
      </c>
      <c r="K217" s="128"/>
    </row>
    <row r="219" spans="1:11" ht="15.75" x14ac:dyDescent="0.25">
      <c r="A219" s="545" t="s">
        <v>265</v>
      </c>
      <c r="B219" s="480"/>
      <c r="C219" s="480"/>
      <c r="D219" s="480"/>
      <c r="E219" s="480"/>
      <c r="F219" s="480"/>
      <c r="G219" s="480"/>
      <c r="H219" s="480"/>
      <c r="I219" s="480"/>
      <c r="J219" s="480"/>
    </row>
    <row r="220" spans="1:11" ht="15.75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1" ht="15.75" x14ac:dyDescent="0.25">
      <c r="A221" s="14"/>
      <c r="B221" s="11" t="s">
        <v>198</v>
      </c>
      <c r="C221" s="513" t="s">
        <v>103</v>
      </c>
      <c r="D221" s="514"/>
      <c r="E221" s="514"/>
      <c r="F221" s="514"/>
      <c r="G221" s="514"/>
      <c r="H221" s="514"/>
      <c r="I221" s="514"/>
      <c r="J221" s="514"/>
    </row>
    <row r="223" spans="1:11" ht="45" x14ac:dyDescent="0.25">
      <c r="A223" s="518" t="s">
        <v>200</v>
      </c>
      <c r="B223" s="516"/>
      <c r="C223" s="516"/>
      <c r="D223" s="516"/>
      <c r="E223" s="516"/>
      <c r="F223" s="516"/>
      <c r="G223" s="516"/>
      <c r="H223" s="517"/>
      <c r="I223" s="134" t="s">
        <v>273</v>
      </c>
      <c r="J223" s="134" t="s">
        <v>274</v>
      </c>
      <c r="K223" s="134" t="s">
        <v>278</v>
      </c>
    </row>
    <row r="224" spans="1:11" ht="45" x14ac:dyDescent="0.25">
      <c r="A224" s="134" t="s">
        <v>201</v>
      </c>
      <c r="B224" s="515" t="s">
        <v>238</v>
      </c>
      <c r="C224" s="516"/>
      <c r="D224" s="516"/>
      <c r="E224" s="517"/>
      <c r="F224" s="15" t="s">
        <v>266</v>
      </c>
      <c r="G224" s="15" t="s">
        <v>338</v>
      </c>
      <c r="H224" s="15" t="s">
        <v>267</v>
      </c>
      <c r="I224" s="15" t="s">
        <v>267</v>
      </c>
      <c r="J224" s="15" t="s">
        <v>267</v>
      </c>
      <c r="K224" s="15" t="s">
        <v>267</v>
      </c>
    </row>
    <row r="225" spans="1:11" x14ac:dyDescent="0.25">
      <c r="A225" s="17">
        <v>1</v>
      </c>
      <c r="B225" s="487">
        <v>2</v>
      </c>
      <c r="C225" s="538"/>
      <c r="D225" s="538"/>
      <c r="E225" s="488"/>
      <c r="F225" s="139" t="s">
        <v>2</v>
      </c>
      <c r="G225" s="139" t="s">
        <v>124</v>
      </c>
      <c r="H225" s="139" t="s">
        <v>3</v>
      </c>
      <c r="I225" s="17">
        <v>6</v>
      </c>
      <c r="J225" s="17">
        <v>7</v>
      </c>
      <c r="K225" s="17">
        <v>8</v>
      </c>
    </row>
    <row r="226" spans="1:11" ht="15.75" x14ac:dyDescent="0.25">
      <c r="A226" s="96" t="s">
        <v>347</v>
      </c>
      <c r="B226" s="554" t="s">
        <v>248</v>
      </c>
      <c r="C226" s="555"/>
      <c r="D226" s="555"/>
      <c r="E226" s="556"/>
      <c r="F226" s="48"/>
      <c r="G226" s="162" t="s">
        <v>368</v>
      </c>
      <c r="H226" s="192"/>
      <c r="I226" s="51"/>
      <c r="J226" s="51"/>
      <c r="K226" s="51"/>
    </row>
    <row r="227" spans="1:11" ht="15.6" customHeight="1" x14ac:dyDescent="0.25">
      <c r="A227" s="96" t="s">
        <v>348</v>
      </c>
      <c r="B227" s="507" t="s">
        <v>459</v>
      </c>
      <c r="C227" s="508"/>
      <c r="D227" s="508"/>
      <c r="E227" s="509"/>
      <c r="F227" s="48"/>
      <c r="G227" s="162" t="s">
        <v>16</v>
      </c>
      <c r="H227" s="192">
        <v>13339.04</v>
      </c>
      <c r="I227" s="51">
        <v>1212.6400000000001</v>
      </c>
      <c r="J227" s="51"/>
      <c r="K227" s="51"/>
    </row>
    <row r="228" spans="1:11" ht="15.6" customHeight="1" x14ac:dyDescent="0.25">
      <c r="A228" s="96" t="s">
        <v>349</v>
      </c>
      <c r="B228" s="507" t="s">
        <v>447</v>
      </c>
      <c r="C228" s="508"/>
      <c r="D228" s="508"/>
      <c r="E228" s="509"/>
      <c r="F228" s="48"/>
      <c r="G228" s="162" t="s">
        <v>16</v>
      </c>
      <c r="H228" s="192">
        <v>22940</v>
      </c>
      <c r="I228" s="51"/>
      <c r="J228" s="51"/>
      <c r="K228" s="51"/>
    </row>
    <row r="229" spans="1:11" ht="15.6" customHeight="1" x14ac:dyDescent="0.25">
      <c r="A229" s="96" t="s">
        <v>350</v>
      </c>
      <c r="B229" s="507" t="s">
        <v>448</v>
      </c>
      <c r="C229" s="508"/>
      <c r="D229" s="508"/>
      <c r="E229" s="509"/>
      <c r="F229" s="48"/>
      <c r="G229" s="162" t="s">
        <v>16</v>
      </c>
      <c r="H229" s="192">
        <v>8000</v>
      </c>
      <c r="I229" s="51"/>
      <c r="J229" s="51"/>
      <c r="K229" s="51"/>
    </row>
    <row r="230" spans="1:11" ht="15.6" customHeight="1" x14ac:dyDescent="0.25">
      <c r="A230" s="96" t="s">
        <v>351</v>
      </c>
      <c r="B230" s="507" t="s">
        <v>449</v>
      </c>
      <c r="C230" s="508"/>
      <c r="D230" s="508"/>
      <c r="E230" s="509"/>
      <c r="F230" s="48"/>
      <c r="G230" s="191" t="s">
        <v>16</v>
      </c>
      <c r="H230" s="192"/>
      <c r="I230" s="51"/>
      <c r="J230" s="51"/>
      <c r="K230" s="51"/>
    </row>
    <row r="231" spans="1:11" ht="15.6" customHeight="1" x14ac:dyDescent="0.25">
      <c r="A231" s="96" t="s">
        <v>352</v>
      </c>
      <c r="B231" s="507" t="s">
        <v>458</v>
      </c>
      <c r="C231" s="508"/>
      <c r="D231" s="508"/>
      <c r="E231" s="509"/>
      <c r="F231" s="48"/>
      <c r="G231" s="191" t="s">
        <v>16</v>
      </c>
      <c r="H231" s="192">
        <v>8000</v>
      </c>
      <c r="I231" s="51"/>
      <c r="J231" s="51"/>
      <c r="K231" s="51"/>
    </row>
    <row r="232" spans="1:11" ht="15.6" customHeight="1" x14ac:dyDescent="0.25">
      <c r="A232" s="96" t="s">
        <v>353</v>
      </c>
      <c r="B232" s="507"/>
      <c r="C232" s="508"/>
      <c r="D232" s="508"/>
      <c r="E232" s="509"/>
      <c r="F232" s="48"/>
      <c r="G232" s="191"/>
      <c r="H232" s="192"/>
      <c r="I232" s="51"/>
      <c r="J232" s="51"/>
      <c r="K232" s="51"/>
    </row>
    <row r="233" spans="1:11" ht="15.6" customHeight="1" x14ac:dyDescent="0.25">
      <c r="A233" s="96" t="s">
        <v>354</v>
      </c>
      <c r="B233" s="507"/>
      <c r="C233" s="508"/>
      <c r="D233" s="508"/>
      <c r="E233" s="509"/>
      <c r="F233" s="48"/>
      <c r="G233" s="191"/>
      <c r="H233" s="192"/>
      <c r="I233" s="51"/>
      <c r="J233" s="51"/>
      <c r="K233" s="51"/>
    </row>
    <row r="234" spans="1:11" ht="15.6" customHeight="1" x14ac:dyDescent="0.25">
      <c r="A234" s="96" t="s">
        <v>355</v>
      </c>
      <c r="B234" s="507"/>
      <c r="C234" s="508"/>
      <c r="D234" s="508"/>
      <c r="E234" s="509"/>
      <c r="F234" s="48"/>
      <c r="G234" s="191"/>
      <c r="H234" s="192"/>
      <c r="I234" s="51"/>
      <c r="J234" s="51"/>
      <c r="K234" s="51"/>
    </row>
    <row r="235" spans="1:11" ht="15.6" customHeight="1" x14ac:dyDescent="0.25">
      <c r="A235" s="96" t="s">
        <v>356</v>
      </c>
      <c r="B235" s="507"/>
      <c r="C235" s="508"/>
      <c r="D235" s="508"/>
      <c r="E235" s="509"/>
      <c r="F235" s="48"/>
      <c r="G235" s="191"/>
      <c r="H235" s="192"/>
      <c r="I235" s="51"/>
      <c r="J235" s="51"/>
      <c r="K235" s="51"/>
    </row>
    <row r="236" spans="1:11" ht="15.6" customHeight="1" x14ac:dyDescent="0.25">
      <c r="A236" s="96" t="s">
        <v>387</v>
      </c>
      <c r="B236" s="507"/>
      <c r="C236" s="508"/>
      <c r="D236" s="508"/>
      <c r="E236" s="509"/>
      <c r="F236" s="48"/>
      <c r="G236" s="191"/>
      <c r="H236" s="192"/>
      <c r="I236" s="51"/>
      <c r="J236" s="51"/>
      <c r="K236" s="51"/>
    </row>
    <row r="237" spans="1:11" ht="15.75" x14ac:dyDescent="0.25">
      <c r="A237" s="96" t="s">
        <v>388</v>
      </c>
      <c r="B237" s="507"/>
      <c r="C237" s="524"/>
      <c r="D237" s="524"/>
      <c r="E237" s="525"/>
      <c r="F237" s="48"/>
      <c r="G237" s="162"/>
      <c r="H237" s="192"/>
      <c r="I237" s="51"/>
      <c r="J237" s="51"/>
      <c r="K237" s="51"/>
    </row>
    <row r="238" spans="1:11" ht="15.75" x14ac:dyDescent="0.25">
      <c r="A238" s="96" t="s">
        <v>389</v>
      </c>
      <c r="B238" s="507"/>
      <c r="C238" s="524"/>
      <c r="D238" s="524"/>
      <c r="E238" s="525"/>
      <c r="F238" s="48"/>
      <c r="G238" s="162"/>
      <c r="H238" s="192"/>
      <c r="I238" s="51"/>
      <c r="J238" s="51"/>
      <c r="K238" s="51"/>
    </row>
    <row r="239" spans="1:11" ht="15.75" x14ac:dyDescent="0.25">
      <c r="A239" s="96" t="s">
        <v>390</v>
      </c>
      <c r="B239" s="510"/>
      <c r="C239" s="511"/>
      <c r="D239" s="511"/>
      <c r="E239" s="512"/>
      <c r="F239" s="48"/>
      <c r="G239" s="162"/>
      <c r="H239" s="192"/>
      <c r="I239" s="51"/>
      <c r="J239" s="51"/>
      <c r="K239" s="51"/>
    </row>
    <row r="240" spans="1:11" ht="15.75" x14ac:dyDescent="0.25">
      <c r="A240" s="96" t="s">
        <v>391</v>
      </c>
      <c r="B240" s="510"/>
      <c r="C240" s="511"/>
      <c r="D240" s="511"/>
      <c r="E240" s="512"/>
      <c r="F240" s="48"/>
      <c r="G240" s="162"/>
      <c r="H240" s="192"/>
      <c r="I240" s="51"/>
      <c r="J240" s="51"/>
      <c r="K240" s="51"/>
    </row>
    <row r="241" spans="1:11" ht="15.75" x14ac:dyDescent="0.25">
      <c r="A241" s="96" t="s">
        <v>412</v>
      </c>
      <c r="B241" s="510"/>
      <c r="C241" s="511"/>
      <c r="D241" s="511"/>
      <c r="E241" s="512"/>
      <c r="F241" s="48"/>
      <c r="G241" s="162"/>
      <c r="H241" s="192"/>
      <c r="I241" s="51"/>
      <c r="J241" s="51"/>
      <c r="K241" s="51"/>
    </row>
    <row r="242" spans="1:11" ht="15.75" x14ac:dyDescent="0.25">
      <c r="A242" s="96" t="s">
        <v>413</v>
      </c>
      <c r="B242" s="510"/>
      <c r="C242" s="511"/>
      <c r="D242" s="511"/>
      <c r="E242" s="512"/>
      <c r="F242" s="48"/>
      <c r="G242" s="162"/>
      <c r="H242" s="192"/>
      <c r="I242" s="51"/>
      <c r="J242" s="51"/>
      <c r="K242" s="51"/>
    </row>
    <row r="243" spans="1:11" ht="15.75" x14ac:dyDescent="0.25">
      <c r="A243" s="96" t="s">
        <v>414</v>
      </c>
      <c r="B243" s="507"/>
      <c r="C243" s="524"/>
      <c r="D243" s="524"/>
      <c r="E243" s="525"/>
      <c r="F243" s="48"/>
      <c r="G243" s="162"/>
      <c r="H243" s="192"/>
      <c r="I243" s="51"/>
      <c r="J243" s="51"/>
      <c r="K243" s="51"/>
    </row>
    <row r="244" spans="1:11" ht="15.75" x14ac:dyDescent="0.25">
      <c r="A244" s="96" t="s">
        <v>415</v>
      </c>
      <c r="B244" s="507"/>
      <c r="C244" s="524"/>
      <c r="D244" s="524"/>
      <c r="E244" s="525"/>
      <c r="F244" s="48"/>
      <c r="G244" s="162"/>
      <c r="H244" s="192"/>
      <c r="I244" s="51"/>
      <c r="J244" s="51"/>
      <c r="K244" s="51"/>
    </row>
    <row r="245" spans="1:11" ht="15.75" x14ac:dyDescent="0.25">
      <c r="A245" s="96" t="s">
        <v>416</v>
      </c>
      <c r="B245" s="510"/>
      <c r="C245" s="511"/>
      <c r="D245" s="511"/>
      <c r="E245" s="512"/>
      <c r="F245" s="48"/>
      <c r="G245" s="162"/>
      <c r="H245" s="49"/>
      <c r="I245" s="51"/>
      <c r="J245" s="51"/>
      <c r="K245" s="51"/>
    </row>
    <row r="246" spans="1:11" ht="15.75" x14ac:dyDescent="0.25">
      <c r="A246" s="96" t="s">
        <v>420</v>
      </c>
      <c r="B246" s="510"/>
      <c r="C246" s="511"/>
      <c r="D246" s="511"/>
      <c r="E246" s="512"/>
      <c r="F246" s="48"/>
      <c r="G246" s="162"/>
      <c r="H246" s="49"/>
      <c r="I246" s="51"/>
      <c r="J246" s="51"/>
      <c r="K246" s="51"/>
    </row>
    <row r="247" spans="1:11" ht="15.75" x14ac:dyDescent="0.25">
      <c r="A247" s="98"/>
      <c r="B247" s="542" t="s">
        <v>196</v>
      </c>
      <c r="C247" s="551"/>
      <c r="D247" s="551"/>
      <c r="E247" s="544"/>
      <c r="F247" s="81" t="s">
        <v>9</v>
      </c>
      <c r="G247" s="81" t="s">
        <v>9</v>
      </c>
      <c r="H247" s="65">
        <f>SUM(H226:H246)</f>
        <v>52279.040000000001</v>
      </c>
      <c r="I247" s="128">
        <v>50000</v>
      </c>
      <c r="J247" s="128">
        <v>50000</v>
      </c>
      <c r="K247" s="128"/>
    </row>
    <row r="248" spans="1:11" ht="15.75" x14ac:dyDescent="0.25">
      <c r="A248" s="18"/>
      <c r="B248" s="82"/>
      <c r="C248" s="83"/>
      <c r="D248" s="83"/>
      <c r="E248" s="83"/>
      <c r="F248" s="84"/>
      <c r="G248" s="84"/>
      <c r="H248" s="100"/>
      <c r="I248" s="100"/>
      <c r="J248" s="100"/>
    </row>
    <row r="249" spans="1:11" ht="15.75" x14ac:dyDescent="0.25">
      <c r="A249" s="14"/>
      <c r="B249" s="11" t="s">
        <v>198</v>
      </c>
      <c r="C249" s="513" t="s">
        <v>109</v>
      </c>
      <c r="D249" s="514"/>
      <c r="E249" s="514"/>
      <c r="F249" s="514"/>
      <c r="G249" s="514"/>
      <c r="H249" s="514"/>
      <c r="I249" s="514"/>
      <c r="J249" s="514"/>
    </row>
    <row r="251" spans="1:11" ht="45" x14ac:dyDescent="0.25">
      <c r="A251" s="518" t="s">
        <v>200</v>
      </c>
      <c r="B251" s="516"/>
      <c r="C251" s="516"/>
      <c r="D251" s="516"/>
      <c r="E251" s="516"/>
      <c r="F251" s="516"/>
      <c r="G251" s="516"/>
      <c r="H251" s="517"/>
      <c r="I251" s="134" t="s">
        <v>273</v>
      </c>
      <c r="J251" s="134" t="s">
        <v>274</v>
      </c>
      <c r="K251" s="134" t="s">
        <v>278</v>
      </c>
    </row>
    <row r="252" spans="1:11" ht="45" x14ac:dyDescent="0.25">
      <c r="A252" s="134" t="s">
        <v>201</v>
      </c>
      <c r="B252" s="515" t="s">
        <v>238</v>
      </c>
      <c r="C252" s="516"/>
      <c r="D252" s="516"/>
      <c r="E252" s="517"/>
      <c r="F252" s="15" t="s">
        <v>266</v>
      </c>
      <c r="G252" s="15" t="s">
        <v>338</v>
      </c>
      <c r="H252" s="15" t="s">
        <v>267</v>
      </c>
      <c r="I252" s="15" t="s">
        <v>267</v>
      </c>
      <c r="J252" s="15" t="s">
        <v>267</v>
      </c>
      <c r="K252" s="15" t="s">
        <v>267</v>
      </c>
    </row>
    <row r="253" spans="1:11" ht="15.75" x14ac:dyDescent="0.25">
      <c r="A253" s="17">
        <v>1</v>
      </c>
      <c r="B253" s="487">
        <v>2</v>
      </c>
      <c r="C253" s="538"/>
      <c r="D253" s="538"/>
      <c r="E253" s="488"/>
      <c r="F253" s="139" t="s">
        <v>2</v>
      </c>
      <c r="G253" s="139" t="s">
        <v>124</v>
      </c>
      <c r="H253" s="139" t="s">
        <v>3</v>
      </c>
      <c r="I253" s="17">
        <v>6</v>
      </c>
      <c r="J253" s="17">
        <v>7</v>
      </c>
      <c r="K253" s="96">
        <v>8</v>
      </c>
    </row>
    <row r="254" spans="1:11" ht="15.75" x14ac:dyDescent="0.25">
      <c r="A254" s="96" t="s">
        <v>347</v>
      </c>
      <c r="B254" s="554" t="s">
        <v>248</v>
      </c>
      <c r="C254" s="555"/>
      <c r="D254" s="555"/>
      <c r="E254" s="556"/>
      <c r="F254" s="48"/>
      <c r="G254" s="162"/>
      <c r="H254" s="49"/>
      <c r="I254" s="51"/>
      <c r="J254" s="51"/>
      <c r="K254" s="51"/>
    </row>
    <row r="255" spans="1:11" ht="15.75" x14ac:dyDescent="0.25">
      <c r="A255" s="96" t="s">
        <v>348</v>
      </c>
      <c r="B255" s="507"/>
      <c r="C255" s="552"/>
      <c r="D255" s="552"/>
      <c r="E255" s="553"/>
      <c r="F255" s="48"/>
      <c r="G255" s="162"/>
      <c r="H255" s="49"/>
      <c r="I255" s="51"/>
      <c r="J255" s="51"/>
      <c r="K255" s="51"/>
    </row>
    <row r="256" spans="1:11" ht="15.75" x14ac:dyDescent="0.25">
      <c r="A256" s="96" t="s">
        <v>349</v>
      </c>
      <c r="B256" s="507"/>
      <c r="C256" s="552"/>
      <c r="D256" s="552"/>
      <c r="E256" s="553"/>
      <c r="F256" s="48"/>
      <c r="G256" s="162"/>
      <c r="H256" s="49"/>
      <c r="I256" s="51"/>
      <c r="J256" s="51"/>
      <c r="K256" s="51"/>
    </row>
    <row r="257" spans="1:11" ht="15.75" x14ac:dyDescent="0.25">
      <c r="A257" s="96" t="s">
        <v>350</v>
      </c>
      <c r="B257" s="507"/>
      <c r="C257" s="552"/>
      <c r="D257" s="552"/>
      <c r="E257" s="553"/>
      <c r="F257" s="48"/>
      <c r="G257" s="162"/>
      <c r="H257" s="49"/>
      <c r="I257" s="51"/>
      <c r="J257" s="51"/>
      <c r="K257" s="51"/>
    </row>
    <row r="258" spans="1:11" ht="15.75" x14ac:dyDescent="0.25">
      <c r="A258" s="96" t="s">
        <v>351</v>
      </c>
      <c r="B258" s="507"/>
      <c r="C258" s="524"/>
      <c r="D258" s="524"/>
      <c r="E258" s="525"/>
      <c r="F258" s="48"/>
      <c r="G258" s="162"/>
      <c r="H258" s="49"/>
      <c r="I258" s="51"/>
      <c r="J258" s="51"/>
      <c r="K258" s="51"/>
    </row>
    <row r="259" spans="1:11" ht="15.75" x14ac:dyDescent="0.25">
      <c r="A259" s="98"/>
      <c r="B259" s="542" t="s">
        <v>196</v>
      </c>
      <c r="C259" s="551"/>
      <c r="D259" s="551"/>
      <c r="E259" s="544"/>
      <c r="F259" s="81" t="s">
        <v>9</v>
      </c>
      <c r="G259" s="81" t="s">
        <v>9</v>
      </c>
      <c r="H259" s="65">
        <f>SUM(H254:H258)</f>
        <v>0</v>
      </c>
      <c r="I259" s="128">
        <f>SUM(I254:I257)</f>
        <v>0</v>
      </c>
      <c r="J259" s="128">
        <f>SUM(J254:J257)</f>
        <v>0</v>
      </c>
      <c r="K259" s="128">
        <f>SUM(K254:K257)</f>
        <v>0</v>
      </c>
    </row>
    <row r="260" spans="1:11" ht="15.75" x14ac:dyDescent="0.25">
      <c r="A260" s="18"/>
      <c r="B260" s="82"/>
      <c r="C260" s="83"/>
      <c r="D260" s="83"/>
      <c r="E260" s="83"/>
      <c r="F260" s="84"/>
      <c r="G260" s="84"/>
      <c r="H260" s="100"/>
      <c r="I260" s="100"/>
      <c r="J260" s="100"/>
    </row>
    <row r="261" spans="1:11" ht="15.75" x14ac:dyDescent="0.25">
      <c r="A261" s="545" t="s">
        <v>268</v>
      </c>
      <c r="B261" s="480"/>
      <c r="C261" s="480"/>
      <c r="D261" s="480"/>
      <c r="E261" s="480"/>
      <c r="F261" s="480"/>
      <c r="G261" s="480"/>
      <c r="H261" s="480"/>
      <c r="I261" s="480"/>
      <c r="J261" s="480"/>
    </row>
    <row r="262" spans="1:11" ht="15.75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1" ht="15.75" x14ac:dyDescent="0.25">
      <c r="A263" s="14"/>
      <c r="B263" s="11" t="s">
        <v>198</v>
      </c>
      <c r="C263" s="513" t="s">
        <v>103</v>
      </c>
      <c r="D263" s="514"/>
      <c r="E263" s="514"/>
      <c r="F263" s="514"/>
      <c r="G263" s="514"/>
      <c r="H263" s="514"/>
      <c r="I263" s="514"/>
      <c r="J263" s="514"/>
    </row>
    <row r="265" spans="1:11" ht="45" x14ac:dyDescent="0.25">
      <c r="A265" s="518" t="s">
        <v>200</v>
      </c>
      <c r="B265" s="516"/>
      <c r="C265" s="516"/>
      <c r="D265" s="516"/>
      <c r="E265" s="516"/>
      <c r="F265" s="516"/>
      <c r="G265" s="516"/>
      <c r="H265" s="517"/>
      <c r="I265" s="134" t="s">
        <v>273</v>
      </c>
      <c r="J265" s="134" t="s">
        <v>274</v>
      </c>
      <c r="K265" s="134" t="s">
        <v>278</v>
      </c>
    </row>
    <row r="266" spans="1:11" ht="45" x14ac:dyDescent="0.25">
      <c r="A266" s="134" t="s">
        <v>201</v>
      </c>
      <c r="B266" s="515" t="s">
        <v>238</v>
      </c>
      <c r="C266" s="516"/>
      <c r="D266" s="517"/>
      <c r="E266" s="15" t="s">
        <v>258</v>
      </c>
      <c r="F266" s="15" t="s">
        <v>269</v>
      </c>
      <c r="G266" s="15" t="s">
        <v>338</v>
      </c>
      <c r="H266" s="15" t="s">
        <v>270</v>
      </c>
      <c r="I266" s="15" t="s">
        <v>270</v>
      </c>
      <c r="J266" s="15" t="s">
        <v>270</v>
      </c>
      <c r="K266" s="15" t="s">
        <v>270</v>
      </c>
    </row>
    <row r="267" spans="1:11" x14ac:dyDescent="0.25">
      <c r="A267" s="17">
        <v>1</v>
      </c>
      <c r="B267" s="528" t="s">
        <v>1</v>
      </c>
      <c r="C267" s="529"/>
      <c r="D267" s="529"/>
      <c r="E267" s="139" t="s">
        <v>2</v>
      </c>
      <c r="F267" s="139" t="s">
        <v>124</v>
      </c>
      <c r="G267" s="139" t="s">
        <v>3</v>
      </c>
      <c r="H267" s="139" t="s">
        <v>4</v>
      </c>
      <c r="I267" s="61" t="s">
        <v>5</v>
      </c>
      <c r="J267" s="17">
        <v>8</v>
      </c>
      <c r="K267" s="17">
        <v>9</v>
      </c>
    </row>
    <row r="268" spans="1:11" ht="15.75" x14ac:dyDescent="0.25">
      <c r="A268" s="96" t="s">
        <v>347</v>
      </c>
      <c r="B268" s="530" t="s">
        <v>248</v>
      </c>
      <c r="C268" s="531"/>
      <c r="D268" s="531"/>
      <c r="E268" s="49"/>
      <c r="F268" s="166"/>
      <c r="G268" s="124">
        <v>110</v>
      </c>
      <c r="H268" s="49"/>
      <c r="I268" s="49"/>
      <c r="J268" s="51"/>
      <c r="K268" s="102"/>
    </row>
    <row r="269" spans="1:11" ht="18" customHeight="1" x14ac:dyDescent="0.25">
      <c r="A269" s="96" t="s">
        <v>348</v>
      </c>
      <c r="B269" s="507" t="s">
        <v>451</v>
      </c>
      <c r="C269" s="508"/>
      <c r="D269" s="509"/>
      <c r="E269" s="49"/>
      <c r="F269" s="166"/>
      <c r="G269" s="124">
        <v>120</v>
      </c>
      <c r="H269" s="49">
        <v>30000</v>
      </c>
      <c r="I269" s="49"/>
      <c r="J269" s="51"/>
      <c r="K269" s="102"/>
    </row>
    <row r="270" spans="1:11" ht="15.75" customHeight="1" x14ac:dyDescent="0.25">
      <c r="A270" s="96" t="s">
        <v>349</v>
      </c>
      <c r="B270" s="507" t="s">
        <v>452</v>
      </c>
      <c r="C270" s="508"/>
      <c r="D270" s="509"/>
      <c r="E270" s="49"/>
      <c r="F270" s="166"/>
      <c r="G270" s="124">
        <v>120</v>
      </c>
      <c r="H270" s="49">
        <v>20000</v>
      </c>
      <c r="I270" s="49"/>
      <c r="J270" s="51"/>
      <c r="K270" s="102"/>
    </row>
    <row r="271" spans="1:11" ht="15.75" customHeight="1" x14ac:dyDescent="0.25">
      <c r="A271" s="96" t="s">
        <v>350</v>
      </c>
      <c r="B271" s="507" t="s">
        <v>453</v>
      </c>
      <c r="C271" s="508"/>
      <c r="D271" s="509"/>
      <c r="E271" s="49"/>
      <c r="F271" s="166"/>
      <c r="G271" s="124">
        <v>120</v>
      </c>
      <c r="H271" s="49">
        <v>15000</v>
      </c>
      <c r="I271" s="49"/>
      <c r="J271" s="51"/>
      <c r="K271" s="102"/>
    </row>
    <row r="272" spans="1:11" ht="30.75" customHeight="1" x14ac:dyDescent="0.25">
      <c r="A272" s="96" t="s">
        <v>351</v>
      </c>
      <c r="B272" s="507" t="s">
        <v>456</v>
      </c>
      <c r="C272" s="508"/>
      <c r="D272" s="509"/>
      <c r="E272" s="49"/>
      <c r="F272" s="166"/>
      <c r="G272" s="124">
        <v>120</v>
      </c>
      <c r="H272" s="49">
        <v>6637</v>
      </c>
      <c r="I272" s="49"/>
      <c r="J272" s="51"/>
      <c r="K272" s="102"/>
    </row>
    <row r="273" spans="1:11" ht="15.75" customHeight="1" x14ac:dyDescent="0.25">
      <c r="A273" s="96" t="s">
        <v>352</v>
      </c>
      <c r="B273" s="507" t="s">
        <v>457</v>
      </c>
      <c r="C273" s="508"/>
      <c r="D273" s="509"/>
      <c r="E273" s="49"/>
      <c r="F273" s="166"/>
      <c r="G273" s="124">
        <v>120</v>
      </c>
      <c r="H273" s="49">
        <v>35440</v>
      </c>
      <c r="I273" s="49"/>
      <c r="J273" s="51"/>
      <c r="K273" s="102"/>
    </row>
    <row r="274" spans="1:11" ht="15.75" customHeight="1" x14ac:dyDescent="0.25">
      <c r="A274" s="96" t="s">
        <v>353</v>
      </c>
      <c r="B274" s="507" t="s">
        <v>453</v>
      </c>
      <c r="C274" s="508"/>
      <c r="D274" s="509"/>
      <c r="E274" s="49"/>
      <c r="F274" s="166"/>
      <c r="G274" s="124">
        <v>120</v>
      </c>
      <c r="H274" s="49">
        <v>20000</v>
      </c>
      <c r="I274" s="49"/>
      <c r="J274" s="51"/>
      <c r="K274" s="102"/>
    </row>
    <row r="275" spans="1:11" ht="15.75" customHeight="1" x14ac:dyDescent="0.25">
      <c r="A275" s="96" t="s">
        <v>354</v>
      </c>
      <c r="B275" s="507" t="s">
        <v>455</v>
      </c>
      <c r="C275" s="508"/>
      <c r="D275" s="509"/>
      <c r="E275" s="49"/>
      <c r="F275" s="166"/>
      <c r="G275" s="124">
        <v>120</v>
      </c>
      <c r="H275" s="49">
        <v>20000</v>
      </c>
      <c r="I275" s="49"/>
      <c r="J275" s="51"/>
      <c r="K275" s="102"/>
    </row>
    <row r="276" spans="1:11" ht="15.75" customHeight="1" x14ac:dyDescent="0.25">
      <c r="A276" s="96" t="s">
        <v>355</v>
      </c>
      <c r="B276" s="507" t="s">
        <v>454</v>
      </c>
      <c r="C276" s="508"/>
      <c r="D276" s="509"/>
      <c r="E276" s="49"/>
      <c r="F276" s="166"/>
      <c r="G276" s="124">
        <v>120</v>
      </c>
      <c r="H276" s="49">
        <v>12000</v>
      </c>
      <c r="I276" s="49"/>
      <c r="J276" s="51"/>
      <c r="K276" s="51"/>
    </row>
    <row r="277" spans="1:11" ht="15.75" customHeight="1" x14ac:dyDescent="0.25">
      <c r="A277" s="96" t="s">
        <v>356</v>
      </c>
      <c r="B277" s="507"/>
      <c r="C277" s="508"/>
      <c r="D277" s="509"/>
      <c r="E277" s="49"/>
      <c r="F277" s="166"/>
      <c r="G277" s="124"/>
      <c r="H277" s="49"/>
      <c r="I277" s="49"/>
      <c r="J277" s="51"/>
      <c r="K277" s="51"/>
    </row>
    <row r="278" spans="1:11" ht="15.75" x14ac:dyDescent="0.25">
      <c r="A278" s="96" t="s">
        <v>387</v>
      </c>
      <c r="B278" s="507"/>
      <c r="C278" s="508"/>
      <c r="D278" s="509"/>
      <c r="E278" s="49"/>
      <c r="F278" s="166"/>
      <c r="G278" s="124"/>
      <c r="H278" s="49"/>
      <c r="I278" s="49"/>
      <c r="J278" s="51"/>
      <c r="K278" s="51"/>
    </row>
    <row r="279" spans="1:11" ht="15.75" x14ac:dyDescent="0.25">
      <c r="A279" s="96" t="s">
        <v>388</v>
      </c>
      <c r="B279" s="507"/>
      <c r="C279" s="508"/>
      <c r="D279" s="509"/>
      <c r="E279" s="49"/>
      <c r="F279" s="166"/>
      <c r="G279" s="124"/>
      <c r="H279" s="49"/>
      <c r="I279" s="49"/>
      <c r="J279" s="51"/>
      <c r="K279" s="51"/>
    </row>
    <row r="280" spans="1:11" ht="15.75" x14ac:dyDescent="0.25">
      <c r="A280" s="96" t="s">
        <v>389</v>
      </c>
      <c r="B280" s="507"/>
      <c r="C280" s="508"/>
      <c r="D280" s="509"/>
      <c r="E280" s="49"/>
      <c r="F280" s="166"/>
      <c r="G280" s="124"/>
      <c r="H280" s="49"/>
      <c r="I280" s="49"/>
      <c r="J280" s="51"/>
      <c r="K280" s="51"/>
    </row>
    <row r="281" spans="1:11" ht="15.75" x14ac:dyDescent="0.25">
      <c r="A281" s="96" t="s">
        <v>390</v>
      </c>
      <c r="B281" s="507"/>
      <c r="C281" s="508"/>
      <c r="D281" s="509"/>
      <c r="E281" s="49"/>
      <c r="F281" s="166"/>
      <c r="G281" s="124"/>
      <c r="H281" s="49"/>
      <c r="I281" s="49"/>
      <c r="J281" s="51"/>
      <c r="K281" s="51"/>
    </row>
    <row r="282" spans="1:11" ht="15.75" x14ac:dyDescent="0.25">
      <c r="A282" s="96" t="s">
        <v>391</v>
      </c>
      <c r="B282" s="507"/>
      <c r="C282" s="508"/>
      <c r="D282" s="509"/>
      <c r="E282" s="49"/>
      <c r="F282" s="166"/>
      <c r="G282" s="124"/>
      <c r="H282" s="49"/>
      <c r="I282" s="49"/>
      <c r="J282" s="51"/>
      <c r="K282" s="51"/>
    </row>
    <row r="283" spans="1:11" ht="15.75" x14ac:dyDescent="0.25">
      <c r="A283" s="96" t="s">
        <v>412</v>
      </c>
      <c r="B283" s="507"/>
      <c r="C283" s="508"/>
      <c r="D283" s="509"/>
      <c r="E283" s="49"/>
      <c r="F283" s="166"/>
      <c r="G283" s="124"/>
      <c r="H283" s="49"/>
      <c r="I283" s="49"/>
      <c r="J283" s="51"/>
      <c r="K283" s="51"/>
    </row>
    <row r="284" spans="1:11" ht="15.75" x14ac:dyDescent="0.25">
      <c r="A284" s="96" t="s">
        <v>413</v>
      </c>
      <c r="B284" s="507"/>
      <c r="C284" s="508"/>
      <c r="D284" s="509"/>
      <c r="E284" s="49"/>
      <c r="F284" s="166"/>
      <c r="G284" s="124"/>
      <c r="H284" s="49"/>
      <c r="I284" s="49"/>
      <c r="J284" s="51"/>
      <c r="K284" s="51"/>
    </row>
    <row r="285" spans="1:11" ht="15.75" x14ac:dyDescent="0.25">
      <c r="A285" s="96" t="s">
        <v>414</v>
      </c>
      <c r="B285" s="507"/>
      <c r="C285" s="508"/>
      <c r="D285" s="509"/>
      <c r="E285" s="49"/>
      <c r="F285" s="166"/>
      <c r="G285" s="124"/>
      <c r="H285" s="49"/>
      <c r="I285" s="49"/>
      <c r="J285" s="51"/>
      <c r="K285" s="51"/>
    </row>
    <row r="286" spans="1:11" ht="15.75" x14ac:dyDescent="0.25">
      <c r="A286" s="96" t="s">
        <v>415</v>
      </c>
      <c r="B286" s="507"/>
      <c r="C286" s="508"/>
      <c r="D286" s="509"/>
      <c r="E286" s="49"/>
      <c r="F286" s="166"/>
      <c r="G286" s="124"/>
      <c r="H286" s="49"/>
      <c r="I286" s="49"/>
      <c r="J286" s="51"/>
      <c r="K286" s="51"/>
    </row>
    <row r="287" spans="1:11" ht="15.75" x14ac:dyDescent="0.25">
      <c r="A287" s="96" t="s">
        <v>416</v>
      </c>
      <c r="B287" s="507"/>
      <c r="C287" s="508"/>
      <c r="D287" s="509"/>
      <c r="E287" s="49"/>
      <c r="F287" s="166"/>
      <c r="G287" s="124"/>
      <c r="H287" s="49"/>
      <c r="I287" s="49"/>
      <c r="J287" s="51"/>
      <c r="K287" s="51"/>
    </row>
    <row r="288" spans="1:11" ht="15.75" x14ac:dyDescent="0.25">
      <c r="A288" s="96" t="s">
        <v>420</v>
      </c>
      <c r="B288" s="507"/>
      <c r="C288" s="508"/>
      <c r="D288" s="509"/>
      <c r="E288" s="49"/>
      <c r="F288" s="166"/>
      <c r="G288" s="124"/>
      <c r="H288" s="49"/>
      <c r="I288" s="49"/>
      <c r="J288" s="51"/>
      <c r="K288" s="51"/>
    </row>
    <row r="289" spans="1:11" ht="15.75" x14ac:dyDescent="0.25">
      <c r="A289" s="96" t="s">
        <v>421</v>
      </c>
      <c r="B289" s="507"/>
      <c r="C289" s="508"/>
      <c r="D289" s="509"/>
      <c r="E289" s="49"/>
      <c r="F289" s="166"/>
      <c r="G289" s="124"/>
      <c r="H289" s="49"/>
      <c r="I289" s="49"/>
      <c r="J289" s="51"/>
      <c r="K289" s="51"/>
    </row>
    <row r="290" spans="1:11" ht="15.75" x14ac:dyDescent="0.25">
      <c r="A290" s="96" t="s">
        <v>422</v>
      </c>
      <c r="B290" s="507"/>
      <c r="C290" s="508"/>
      <c r="D290" s="509"/>
      <c r="E290" s="49"/>
      <c r="F290" s="166"/>
      <c r="G290" s="124"/>
      <c r="H290" s="49"/>
      <c r="I290" s="49"/>
      <c r="J290" s="51"/>
      <c r="K290" s="51"/>
    </row>
    <row r="291" spans="1:11" ht="15.75" x14ac:dyDescent="0.25">
      <c r="A291" s="96" t="s">
        <v>423</v>
      </c>
      <c r="B291" s="507"/>
      <c r="C291" s="508"/>
      <c r="D291" s="509"/>
      <c r="E291" s="49"/>
      <c r="F291" s="166"/>
      <c r="G291" s="124"/>
      <c r="H291" s="49"/>
      <c r="I291" s="49"/>
      <c r="J291" s="51"/>
      <c r="K291" s="51"/>
    </row>
    <row r="292" spans="1:11" ht="15.75" x14ac:dyDescent="0.25">
      <c r="A292" s="96" t="s">
        <v>424</v>
      </c>
      <c r="B292" s="507"/>
      <c r="C292" s="508"/>
      <c r="D292" s="509"/>
      <c r="E292" s="49"/>
      <c r="F292" s="166"/>
      <c r="G292" s="124"/>
      <c r="H292" s="49"/>
      <c r="I292" s="49"/>
      <c r="J292" s="51"/>
      <c r="K292" s="51"/>
    </row>
    <row r="293" spans="1:11" ht="15.75" x14ac:dyDescent="0.25">
      <c r="A293" s="96" t="s">
        <v>425</v>
      </c>
      <c r="B293" s="507"/>
      <c r="C293" s="508"/>
      <c r="D293" s="509"/>
      <c r="E293" s="49"/>
      <c r="F293" s="166"/>
      <c r="G293" s="124"/>
      <c r="H293" s="49"/>
      <c r="I293" s="49"/>
      <c r="J293" s="51"/>
      <c r="K293" s="51"/>
    </row>
    <row r="294" spans="1:11" ht="15.75" x14ac:dyDescent="0.25">
      <c r="A294" s="96" t="s">
        <v>426</v>
      </c>
      <c r="B294" s="507"/>
      <c r="C294" s="508"/>
      <c r="D294" s="509"/>
      <c r="E294" s="49"/>
      <c r="F294" s="166"/>
      <c r="G294" s="124"/>
      <c r="H294" s="49"/>
      <c r="I294" s="49"/>
      <c r="J294" s="51"/>
      <c r="K294" s="51"/>
    </row>
    <row r="295" spans="1:11" ht="15.75" x14ac:dyDescent="0.25">
      <c r="A295" s="98"/>
      <c r="B295" s="532" t="s">
        <v>196</v>
      </c>
      <c r="C295" s="533"/>
      <c r="D295" s="533"/>
      <c r="E295" s="116" t="s">
        <v>9</v>
      </c>
      <c r="F295" s="116" t="s">
        <v>9</v>
      </c>
      <c r="G295" s="116" t="s">
        <v>9</v>
      </c>
      <c r="H295" s="65">
        <f>SUM(H268:H294)</f>
        <v>159077</v>
      </c>
      <c r="I295" s="128">
        <v>159077</v>
      </c>
      <c r="J295" s="128">
        <v>159077</v>
      </c>
      <c r="K295" s="128"/>
    </row>
    <row r="296" spans="1:11" x14ac:dyDescent="0.25">
      <c r="A296" s="18"/>
      <c r="B296" s="105"/>
      <c r="C296" s="86"/>
      <c r="D296" s="86"/>
      <c r="E296" s="106"/>
      <c r="F296" s="106"/>
      <c r="G296" s="106"/>
      <c r="H296" s="107"/>
      <c r="I296" s="107"/>
      <c r="J296" s="107"/>
    </row>
    <row r="297" spans="1:11" ht="15.75" x14ac:dyDescent="0.25">
      <c r="A297" s="14"/>
      <c r="B297" s="11" t="s">
        <v>198</v>
      </c>
      <c r="C297" s="513" t="s">
        <v>109</v>
      </c>
      <c r="D297" s="514"/>
      <c r="E297" s="514"/>
      <c r="F297" s="514"/>
      <c r="G297" s="514"/>
      <c r="H297" s="514"/>
      <c r="I297" s="514"/>
      <c r="J297" s="514"/>
    </row>
    <row r="299" spans="1:11" ht="45" x14ac:dyDescent="0.25">
      <c r="A299" s="518" t="s">
        <v>200</v>
      </c>
      <c r="B299" s="516"/>
      <c r="C299" s="516"/>
      <c r="D299" s="516"/>
      <c r="E299" s="516"/>
      <c r="F299" s="516"/>
      <c r="G299" s="516"/>
      <c r="H299" s="517"/>
      <c r="I299" s="134" t="s">
        <v>273</v>
      </c>
      <c r="J299" s="134" t="s">
        <v>274</v>
      </c>
      <c r="K299" s="134" t="s">
        <v>278</v>
      </c>
    </row>
    <row r="300" spans="1:11" ht="45" x14ac:dyDescent="0.25">
      <c r="A300" s="134" t="s">
        <v>201</v>
      </c>
      <c r="B300" s="515" t="s">
        <v>238</v>
      </c>
      <c r="C300" s="516"/>
      <c r="D300" s="517"/>
      <c r="E300" s="15" t="s">
        <v>258</v>
      </c>
      <c r="F300" s="15" t="s">
        <v>269</v>
      </c>
      <c r="G300" s="15" t="s">
        <v>338</v>
      </c>
      <c r="H300" s="15" t="s">
        <v>270</v>
      </c>
      <c r="I300" s="15" t="s">
        <v>270</v>
      </c>
      <c r="J300" s="15" t="s">
        <v>270</v>
      </c>
      <c r="K300" s="15" t="s">
        <v>270</v>
      </c>
    </row>
    <row r="301" spans="1:11" x14ac:dyDescent="0.25">
      <c r="A301" s="17">
        <v>1</v>
      </c>
      <c r="B301" s="528" t="s">
        <v>1</v>
      </c>
      <c r="C301" s="529"/>
      <c r="D301" s="529"/>
      <c r="E301" s="139" t="s">
        <v>2</v>
      </c>
      <c r="F301" s="139" t="s">
        <v>124</v>
      </c>
      <c r="G301" s="139" t="s">
        <v>3</v>
      </c>
      <c r="H301" s="139" t="s">
        <v>4</v>
      </c>
      <c r="I301" s="61" t="s">
        <v>5</v>
      </c>
      <c r="J301" s="17">
        <v>8</v>
      </c>
      <c r="K301" s="17">
        <v>9</v>
      </c>
    </row>
    <row r="302" spans="1:11" ht="15.75" x14ac:dyDescent="0.25">
      <c r="A302" s="96" t="s">
        <v>347</v>
      </c>
      <c r="B302" s="530" t="s">
        <v>248</v>
      </c>
      <c r="C302" s="531"/>
      <c r="D302" s="531"/>
      <c r="E302" s="49"/>
      <c r="F302" s="166"/>
      <c r="G302" s="124">
        <v>110</v>
      </c>
      <c r="H302" s="49"/>
      <c r="I302" s="49"/>
      <c r="J302" s="51"/>
      <c r="K302" s="51"/>
    </row>
    <row r="303" spans="1:11" ht="15.75" x14ac:dyDescent="0.25">
      <c r="A303" s="96" t="s">
        <v>348</v>
      </c>
      <c r="B303" s="526"/>
      <c r="C303" s="527"/>
      <c r="D303" s="527"/>
      <c r="E303" s="49"/>
      <c r="F303" s="166"/>
      <c r="G303" s="124"/>
      <c r="H303" s="49"/>
      <c r="I303" s="49"/>
      <c r="J303" s="51"/>
      <c r="K303" s="51"/>
    </row>
    <row r="304" spans="1:11" ht="15.75" x14ac:dyDescent="0.25">
      <c r="A304" s="96" t="s">
        <v>349</v>
      </c>
      <c r="B304" s="526"/>
      <c r="C304" s="527"/>
      <c r="D304" s="527"/>
      <c r="E304" s="49"/>
      <c r="F304" s="166"/>
      <c r="G304" s="124"/>
      <c r="H304" s="49"/>
      <c r="I304" s="49"/>
      <c r="J304" s="51"/>
      <c r="K304" s="51"/>
    </row>
    <row r="305" spans="1:11" ht="15.75" x14ac:dyDescent="0.25">
      <c r="A305" s="96" t="s">
        <v>350</v>
      </c>
      <c r="B305" s="526"/>
      <c r="C305" s="527"/>
      <c r="D305" s="527"/>
      <c r="E305" s="49"/>
      <c r="F305" s="166"/>
      <c r="G305" s="124"/>
      <c r="H305" s="49"/>
      <c r="I305" s="49"/>
      <c r="J305" s="51"/>
      <c r="K305" s="51"/>
    </row>
    <row r="306" spans="1:11" ht="15.75" x14ac:dyDescent="0.25">
      <c r="A306" s="96" t="s">
        <v>351</v>
      </c>
      <c r="B306" s="526"/>
      <c r="C306" s="527"/>
      <c r="D306" s="527"/>
      <c r="E306" s="49"/>
      <c r="F306" s="166"/>
      <c r="G306" s="124"/>
      <c r="H306" s="49"/>
      <c r="I306" s="49"/>
      <c r="J306" s="51"/>
      <c r="K306" s="51"/>
    </row>
    <row r="307" spans="1:11" ht="15.75" x14ac:dyDescent="0.25">
      <c r="A307" s="98"/>
      <c r="B307" s="532" t="s">
        <v>196</v>
      </c>
      <c r="C307" s="533"/>
      <c r="D307" s="533"/>
      <c r="E307" s="116" t="s">
        <v>9</v>
      </c>
      <c r="F307" s="116" t="s">
        <v>9</v>
      </c>
      <c r="G307" s="116" t="s">
        <v>9</v>
      </c>
      <c r="H307" s="65">
        <f>SUM(H302:H306)</f>
        <v>0</v>
      </c>
      <c r="I307" s="128">
        <f>SUM(I302:I306)</f>
        <v>0</v>
      </c>
      <c r="J307" s="128">
        <f>SUM(J302:J306)</f>
        <v>0</v>
      </c>
      <c r="K307" s="128">
        <f>SUM(K302:K306)</f>
        <v>0</v>
      </c>
    </row>
    <row r="309" spans="1:11" ht="15.75" x14ac:dyDescent="0.25">
      <c r="A309" s="545" t="s">
        <v>271</v>
      </c>
      <c r="B309" s="480"/>
      <c r="C309" s="480"/>
      <c r="D309" s="480"/>
      <c r="E309" s="480"/>
      <c r="F309" s="480"/>
      <c r="G309" s="480"/>
      <c r="H309" s="480"/>
      <c r="I309" s="480"/>
      <c r="J309" s="480"/>
    </row>
    <row r="310" spans="1:11" ht="15.75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1" ht="15.75" x14ac:dyDescent="0.25">
      <c r="A311" s="14"/>
      <c r="B311" s="11" t="s">
        <v>198</v>
      </c>
      <c r="C311" s="546" t="s">
        <v>103</v>
      </c>
      <c r="D311" s="547"/>
      <c r="E311" s="547"/>
      <c r="F311" s="547"/>
      <c r="G311" s="547"/>
      <c r="H311" s="547"/>
      <c r="I311" s="547"/>
      <c r="J311" s="547"/>
    </row>
    <row r="313" spans="1:11" ht="45" x14ac:dyDescent="0.25">
      <c r="A313" s="518" t="s">
        <v>200</v>
      </c>
      <c r="B313" s="516"/>
      <c r="C313" s="516"/>
      <c r="D313" s="516"/>
      <c r="E313" s="516"/>
      <c r="F313" s="516"/>
      <c r="G313" s="516"/>
      <c r="H313" s="517"/>
      <c r="I313" s="134" t="s">
        <v>273</v>
      </c>
      <c r="J313" s="134" t="s">
        <v>274</v>
      </c>
      <c r="K313" s="134" t="s">
        <v>278</v>
      </c>
    </row>
    <row r="314" spans="1:11" ht="60" x14ac:dyDescent="0.25">
      <c r="A314" s="134" t="s">
        <v>201</v>
      </c>
      <c r="B314" s="515" t="s">
        <v>157</v>
      </c>
      <c r="C314" s="516"/>
      <c r="D314" s="517"/>
      <c r="E314" s="15" t="s">
        <v>234</v>
      </c>
      <c r="F314" s="15" t="s">
        <v>235</v>
      </c>
      <c r="G314" s="15" t="s">
        <v>338</v>
      </c>
      <c r="H314" s="15" t="s">
        <v>272</v>
      </c>
      <c r="I314" s="15" t="s">
        <v>272</v>
      </c>
      <c r="J314" s="15" t="s">
        <v>272</v>
      </c>
      <c r="K314" s="15" t="s">
        <v>272</v>
      </c>
    </row>
    <row r="315" spans="1:11" x14ac:dyDescent="0.25">
      <c r="A315" s="17">
        <v>1</v>
      </c>
      <c r="B315" s="528" t="s">
        <v>1</v>
      </c>
      <c r="C315" s="529"/>
      <c r="D315" s="529"/>
      <c r="E315" s="139" t="s">
        <v>2</v>
      </c>
      <c r="F315" s="139" t="s">
        <v>124</v>
      </c>
      <c r="G315" s="139" t="s">
        <v>3</v>
      </c>
      <c r="H315" s="139" t="s">
        <v>4</v>
      </c>
      <c r="I315" s="61" t="s">
        <v>5</v>
      </c>
      <c r="J315" s="17">
        <v>8</v>
      </c>
      <c r="K315" s="17">
        <v>9</v>
      </c>
    </row>
    <row r="316" spans="1:11" ht="15.75" x14ac:dyDescent="0.25">
      <c r="A316" s="96" t="s">
        <v>347</v>
      </c>
      <c r="B316" s="526" t="s">
        <v>436</v>
      </c>
      <c r="C316" s="527"/>
      <c r="D316" s="527"/>
      <c r="E316" s="97"/>
      <c r="F316" s="97"/>
      <c r="G316" s="162"/>
      <c r="H316" s="46"/>
      <c r="I316" s="46"/>
      <c r="J316" s="46"/>
      <c r="K316" s="46"/>
    </row>
    <row r="317" spans="1:11" ht="15.75" x14ac:dyDescent="0.25">
      <c r="A317" s="96" t="s">
        <v>348</v>
      </c>
      <c r="B317" s="534"/>
      <c r="C317" s="535"/>
      <c r="D317" s="535"/>
      <c r="E317" s="97"/>
      <c r="F317" s="97"/>
      <c r="G317" s="162"/>
      <c r="H317" s="46"/>
      <c r="I317" s="46"/>
      <c r="J317" s="46"/>
      <c r="K317" s="46"/>
    </row>
    <row r="318" spans="1:11" ht="15.75" x14ac:dyDescent="0.25">
      <c r="A318" s="98"/>
      <c r="B318" s="536" t="s">
        <v>196</v>
      </c>
      <c r="C318" s="537"/>
      <c r="D318" s="537"/>
      <c r="E318" s="93" t="s">
        <v>9</v>
      </c>
      <c r="F318" s="93" t="s">
        <v>9</v>
      </c>
      <c r="G318" s="93" t="s">
        <v>9</v>
      </c>
      <c r="H318" s="13">
        <f>SUM(H316:H317)</f>
        <v>0</v>
      </c>
      <c r="I318" s="150"/>
      <c r="J318" s="150"/>
      <c r="K318" s="150">
        <v>0</v>
      </c>
    </row>
  </sheetData>
  <sheetProtection sheet="1" objects="1" scenarios="1" formatCells="0" formatColumns="0" formatRows="0"/>
  <mergeCells count="259">
    <mergeCell ref="B61:E61"/>
    <mergeCell ref="B62:E62"/>
    <mergeCell ref="B63:E63"/>
    <mergeCell ref="B64:E64"/>
    <mergeCell ref="B65:F65"/>
    <mergeCell ref="B259:E259"/>
    <mergeCell ref="B247:E247"/>
    <mergeCell ref="B217:D217"/>
    <mergeCell ref="A219:J219"/>
    <mergeCell ref="C221:J221"/>
    <mergeCell ref="B224:E224"/>
    <mergeCell ref="A223:H223"/>
    <mergeCell ref="B206:D206"/>
    <mergeCell ref="B246:E246"/>
    <mergeCell ref="B231:E231"/>
    <mergeCell ref="B232:E232"/>
    <mergeCell ref="B233:E233"/>
    <mergeCell ref="B234:E234"/>
    <mergeCell ref="B230:E230"/>
    <mergeCell ref="B205:D205"/>
    <mergeCell ref="B203:D203"/>
    <mergeCell ref="B204:D204"/>
    <mergeCell ref="B213:D213"/>
    <mergeCell ref="C96:J96"/>
    <mergeCell ref="B9:D9"/>
    <mergeCell ref="B186:D186"/>
    <mergeCell ref="B148:D148"/>
    <mergeCell ref="A109:H109"/>
    <mergeCell ref="B110:E110"/>
    <mergeCell ref="B111:E111"/>
    <mergeCell ref="B112:E112"/>
    <mergeCell ref="B113:E113"/>
    <mergeCell ref="B114:E114"/>
    <mergeCell ref="A116:J116"/>
    <mergeCell ref="A120:G120"/>
    <mergeCell ref="C131:J131"/>
    <mergeCell ref="A133:H133"/>
    <mergeCell ref="A127:J127"/>
    <mergeCell ref="C118:J118"/>
    <mergeCell ref="A129:J129"/>
    <mergeCell ref="B122:E122"/>
    <mergeCell ref="B123:E123"/>
    <mergeCell ref="B99:E99"/>
    <mergeCell ref="B100:E100"/>
    <mergeCell ref="B101:E101"/>
    <mergeCell ref="B102:E102"/>
    <mergeCell ref="B103:E103"/>
    <mergeCell ref="C107:J107"/>
    <mergeCell ref="B19:D19"/>
    <mergeCell ref="B20:D20"/>
    <mergeCell ref="B21:D21"/>
    <mergeCell ref="B151:D151"/>
    <mergeCell ref="B152:D152"/>
    <mergeCell ref="A154:J154"/>
    <mergeCell ref="A142:J142"/>
    <mergeCell ref="C144:J144"/>
    <mergeCell ref="B150:D150"/>
    <mergeCell ref="B138:C138"/>
    <mergeCell ref="B137:C137"/>
    <mergeCell ref="A105:J105"/>
    <mergeCell ref="B124:E124"/>
    <mergeCell ref="B125:E125"/>
    <mergeCell ref="B147:D147"/>
    <mergeCell ref="C87:J87"/>
    <mergeCell ref="A89:G89"/>
    <mergeCell ref="B121:E121"/>
    <mergeCell ref="C58:J58"/>
    <mergeCell ref="B91:E91"/>
    <mergeCell ref="B92:E92"/>
    <mergeCell ref="B93:E93"/>
    <mergeCell ref="B94:E94"/>
    <mergeCell ref="A60:H60"/>
    <mergeCell ref="B18:D18"/>
    <mergeCell ref="B30:F30"/>
    <mergeCell ref="B34:F34"/>
    <mergeCell ref="C49:J49"/>
    <mergeCell ref="B90:E90"/>
    <mergeCell ref="A67:J67"/>
    <mergeCell ref="C69:J69"/>
    <mergeCell ref="A71:G71"/>
    <mergeCell ref="B72:E72"/>
    <mergeCell ref="B73:E73"/>
    <mergeCell ref="B74:E74"/>
    <mergeCell ref="B75:E75"/>
    <mergeCell ref="B76:E76"/>
    <mergeCell ref="B38:F38"/>
    <mergeCell ref="B39:F39"/>
    <mergeCell ref="A45:J45"/>
    <mergeCell ref="C78:J78"/>
    <mergeCell ref="A80:G80"/>
    <mergeCell ref="B81:E81"/>
    <mergeCell ref="B83:E83"/>
    <mergeCell ref="B84:E84"/>
    <mergeCell ref="B37:F37"/>
    <mergeCell ref="B82:E82"/>
    <mergeCell ref="B85:E85"/>
    <mergeCell ref="A1:J1"/>
    <mergeCell ref="A12:J12"/>
    <mergeCell ref="A23:J23"/>
    <mergeCell ref="C14:J14"/>
    <mergeCell ref="A47:J47"/>
    <mergeCell ref="C25:J25"/>
    <mergeCell ref="A30:A31"/>
    <mergeCell ref="A35:A36"/>
    <mergeCell ref="B56:F56"/>
    <mergeCell ref="B52:E52"/>
    <mergeCell ref="B53:E53"/>
    <mergeCell ref="B54:E54"/>
    <mergeCell ref="B55:E55"/>
    <mergeCell ref="C3:J3"/>
    <mergeCell ref="A27:G27"/>
    <mergeCell ref="A16:H16"/>
    <mergeCell ref="B28:F28"/>
    <mergeCell ref="B29:F29"/>
    <mergeCell ref="B31:F31"/>
    <mergeCell ref="B32:F32"/>
    <mergeCell ref="B33:F33"/>
    <mergeCell ref="B35:F35"/>
    <mergeCell ref="B36:F36"/>
    <mergeCell ref="B17:D17"/>
    <mergeCell ref="A98:G98"/>
    <mergeCell ref="B176:C176"/>
    <mergeCell ref="B149:D149"/>
    <mergeCell ref="B177:C177"/>
    <mergeCell ref="C156:J156"/>
    <mergeCell ref="B159:C159"/>
    <mergeCell ref="B160:C160"/>
    <mergeCell ref="A179:J179"/>
    <mergeCell ref="B167:C167"/>
    <mergeCell ref="C169:J169"/>
    <mergeCell ref="B172:C172"/>
    <mergeCell ref="B173:C173"/>
    <mergeCell ref="B161:C161"/>
    <mergeCell ref="B162:C162"/>
    <mergeCell ref="B163:C163"/>
    <mergeCell ref="B166:C166"/>
    <mergeCell ref="B165:C165"/>
    <mergeCell ref="B195:D195"/>
    <mergeCell ref="B196:D196"/>
    <mergeCell ref="B197:D197"/>
    <mergeCell ref="B198:D198"/>
    <mergeCell ref="B200:D200"/>
    <mergeCell ref="B188:D188"/>
    <mergeCell ref="A190:J190"/>
    <mergeCell ref="C192:J192"/>
    <mergeCell ref="B134:C134"/>
    <mergeCell ref="B135:C135"/>
    <mergeCell ref="B136:C136"/>
    <mergeCell ref="B139:C139"/>
    <mergeCell ref="B140:C140"/>
    <mergeCell ref="A146:H146"/>
    <mergeCell ref="A158:H158"/>
    <mergeCell ref="A171:H171"/>
    <mergeCell ref="A183:H183"/>
    <mergeCell ref="A194:H194"/>
    <mergeCell ref="C181:J181"/>
    <mergeCell ref="B184:D184"/>
    <mergeCell ref="B185:D185"/>
    <mergeCell ref="B187:D187"/>
    <mergeCell ref="B174:C174"/>
    <mergeCell ref="B175:C175"/>
    <mergeCell ref="B201:D201"/>
    <mergeCell ref="B255:E255"/>
    <mergeCell ref="B256:E256"/>
    <mergeCell ref="B257:E257"/>
    <mergeCell ref="B258:E258"/>
    <mergeCell ref="B202:D202"/>
    <mergeCell ref="B199:D199"/>
    <mergeCell ref="B216:D216"/>
    <mergeCell ref="B212:D212"/>
    <mergeCell ref="B215:D215"/>
    <mergeCell ref="C249:J249"/>
    <mergeCell ref="A251:H251"/>
    <mergeCell ref="B252:E252"/>
    <mergeCell ref="B253:E253"/>
    <mergeCell ref="B254:E254"/>
    <mergeCell ref="B225:E225"/>
    <mergeCell ref="B226:E226"/>
    <mergeCell ref="B227:E227"/>
    <mergeCell ref="B228:E228"/>
    <mergeCell ref="B229:E229"/>
    <mergeCell ref="B244:E244"/>
    <mergeCell ref="B243:E243"/>
    <mergeCell ref="B242:E242"/>
    <mergeCell ref="B245:E245"/>
    <mergeCell ref="B317:D317"/>
    <mergeCell ref="B318:D318"/>
    <mergeCell ref="A5:H5"/>
    <mergeCell ref="B6:D6"/>
    <mergeCell ref="B7:D7"/>
    <mergeCell ref="B8:D8"/>
    <mergeCell ref="B10:D10"/>
    <mergeCell ref="A309:J309"/>
    <mergeCell ref="C311:J311"/>
    <mergeCell ref="B314:D314"/>
    <mergeCell ref="B315:D315"/>
    <mergeCell ref="A313:H313"/>
    <mergeCell ref="B267:D267"/>
    <mergeCell ref="B294:D294"/>
    <mergeCell ref="B295:D295"/>
    <mergeCell ref="B268:D268"/>
    <mergeCell ref="B270:D270"/>
    <mergeCell ref="B269:D269"/>
    <mergeCell ref="B40:F40"/>
    <mergeCell ref="B41:F41"/>
    <mergeCell ref="B42:F42"/>
    <mergeCell ref="B43:F43"/>
    <mergeCell ref="A51:H51"/>
    <mergeCell ref="A261:J261"/>
    <mergeCell ref="B316:D316"/>
    <mergeCell ref="B271:D271"/>
    <mergeCell ref="B272:D272"/>
    <mergeCell ref="B290:D290"/>
    <mergeCell ref="B291:D291"/>
    <mergeCell ref="C297:J297"/>
    <mergeCell ref="A299:H299"/>
    <mergeCell ref="B300:D300"/>
    <mergeCell ref="B301:D301"/>
    <mergeCell ref="B302:D302"/>
    <mergeCell ref="B303:D303"/>
    <mergeCell ref="B304:D304"/>
    <mergeCell ref="B305:D305"/>
    <mergeCell ref="B306:D306"/>
    <mergeCell ref="B292:D292"/>
    <mergeCell ref="B307:D307"/>
    <mergeCell ref="B293:D293"/>
    <mergeCell ref="B273:D273"/>
    <mergeCell ref="B274:D274"/>
    <mergeCell ref="B275:D275"/>
    <mergeCell ref="B276:D276"/>
    <mergeCell ref="B289:D289"/>
    <mergeCell ref="B284:D284"/>
    <mergeCell ref="B285:D285"/>
    <mergeCell ref="B207:D207"/>
    <mergeCell ref="B208:D208"/>
    <mergeCell ref="B209:D209"/>
    <mergeCell ref="B210:D210"/>
    <mergeCell ref="B211:D211"/>
    <mergeCell ref="B235:E235"/>
    <mergeCell ref="B236:E236"/>
    <mergeCell ref="B237:E237"/>
    <mergeCell ref="B238:E238"/>
    <mergeCell ref="B214:D214"/>
    <mergeCell ref="B286:D286"/>
    <mergeCell ref="B287:D287"/>
    <mergeCell ref="B288:D288"/>
    <mergeCell ref="B239:E239"/>
    <mergeCell ref="B240:E240"/>
    <mergeCell ref="B277:D277"/>
    <mergeCell ref="B278:D278"/>
    <mergeCell ref="B279:D279"/>
    <mergeCell ref="B280:D280"/>
    <mergeCell ref="B281:D281"/>
    <mergeCell ref="B282:D282"/>
    <mergeCell ref="B283:D283"/>
    <mergeCell ref="B241:E241"/>
    <mergeCell ref="C263:J263"/>
    <mergeCell ref="B266:D266"/>
    <mergeCell ref="A265:H265"/>
  </mergeCells>
  <printOptions horizontalCentered="1"/>
  <pageMargins left="0.2" right="0.19" top="0.32" bottom="0.25" header="0.17" footer="0.17"/>
  <pageSetup paperSize="9" scale="77" orientation="landscape" r:id="rId1"/>
  <ignoredErrors>
    <ignoredError sqref="J8 B7 C69 B73 B53 C131 C144 C156 C192 C181 C221 C263 B18 I7:J7 E7:H7 G29:I29 F53:H53 F73:K73 C96 C87 C78 F111:I111 F122:I122 C169 B160:J160 B173:J173 B185:C185 E185:J185 E196:J196 F225:J225 B148:J148 B135:I135 E18:J18 E315:J315 B315 B267:J267 C297 C249 F253:I253 C4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N20"/>
  <sheetViews>
    <sheetView topLeftCell="A7" workbookViewId="0">
      <selection activeCell="W13" sqref="W13"/>
    </sheetView>
  </sheetViews>
  <sheetFormatPr defaultColWidth="9.140625" defaultRowHeight="15" x14ac:dyDescent="0.25"/>
  <cols>
    <col min="1" max="1" width="3.42578125" style="6" customWidth="1"/>
    <col min="2" max="2" width="7.5703125" style="6" customWidth="1"/>
    <col min="3" max="3" width="11.42578125" style="6" customWidth="1"/>
    <col min="4" max="4" width="8" style="6" customWidth="1"/>
    <col min="5" max="5" width="9.85546875" style="6" bestFit="1" customWidth="1"/>
    <col min="6" max="6" width="9.7109375" style="6" customWidth="1"/>
    <col min="7" max="7" width="9" style="6" customWidth="1"/>
    <col min="8" max="8" width="9.140625" style="6" customWidth="1"/>
    <col min="9" max="9" width="8.42578125" style="6" customWidth="1"/>
    <col min="10" max="11" width="9.140625" style="6"/>
    <col min="12" max="12" width="15.42578125" style="6" bestFit="1" customWidth="1"/>
    <col min="13" max="13" width="14.85546875" style="6" bestFit="1" customWidth="1"/>
    <col min="14" max="14" width="14.42578125" style="6" customWidth="1"/>
    <col min="15" max="16384" width="9.140625" style="6"/>
  </cols>
  <sheetData>
    <row r="2" spans="1:14" ht="20.25" customHeight="1" x14ac:dyDescent="0.25">
      <c r="A2" s="506" t="s">
        <v>343</v>
      </c>
      <c r="B2" s="506"/>
      <c r="C2" s="506"/>
      <c r="D2" s="505"/>
      <c r="E2" s="502" t="s">
        <v>362</v>
      </c>
      <c r="F2" s="503"/>
      <c r="G2" s="503"/>
      <c r="H2" s="503"/>
      <c r="I2" s="503"/>
      <c r="J2" s="503"/>
      <c r="K2" s="503"/>
      <c r="L2" s="503"/>
      <c r="M2" s="503"/>
      <c r="N2" s="503"/>
    </row>
    <row r="3" spans="1:14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5">
      <c r="A4" s="481" t="s">
        <v>342</v>
      </c>
      <c r="B4" s="482"/>
      <c r="C4" s="482"/>
      <c r="D4" s="482"/>
      <c r="E4" s="482"/>
      <c r="F4" s="482"/>
      <c r="G4" s="482"/>
      <c r="H4" s="482"/>
      <c r="I4" s="482"/>
      <c r="J4" s="480"/>
      <c r="K4" s="480"/>
      <c r="L4" s="480"/>
      <c r="M4" s="480"/>
      <c r="N4" s="480"/>
    </row>
    <row r="5" spans="1:14" ht="15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x14ac:dyDescent="0.25">
      <c r="A6" s="479" t="s">
        <v>341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8" spans="1:14" s="14" customFormat="1" ht="15.75" x14ac:dyDescent="0.25">
      <c r="B8" s="11" t="s">
        <v>198</v>
      </c>
      <c r="C8" s="483" t="s">
        <v>60</v>
      </c>
      <c r="D8" s="484"/>
      <c r="E8" s="484"/>
      <c r="F8" s="484"/>
      <c r="G8" s="484"/>
      <c r="H8" s="484"/>
      <c r="I8" s="484"/>
      <c r="J8" s="480"/>
      <c r="K8" s="480"/>
      <c r="L8" s="480"/>
      <c r="M8" s="480"/>
      <c r="N8" s="480"/>
    </row>
    <row r="10" spans="1:14" ht="30" x14ac:dyDescent="0.25">
      <c r="A10" s="489" t="s">
        <v>200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134" t="s">
        <v>273</v>
      </c>
      <c r="N10" s="134" t="s">
        <v>274</v>
      </c>
    </row>
    <row r="11" spans="1:14" ht="30.75" customHeight="1" x14ac:dyDescent="0.25">
      <c r="A11" s="489" t="s">
        <v>201</v>
      </c>
      <c r="B11" s="490" t="s">
        <v>322</v>
      </c>
      <c r="C11" s="491"/>
      <c r="D11" s="489" t="s">
        <v>323</v>
      </c>
      <c r="E11" s="489" t="s">
        <v>328</v>
      </c>
      <c r="F11" s="489"/>
      <c r="G11" s="489"/>
      <c r="H11" s="489"/>
      <c r="I11" s="489" t="s">
        <v>329</v>
      </c>
      <c r="J11" s="489" t="s">
        <v>330</v>
      </c>
      <c r="K11" s="489" t="s">
        <v>331</v>
      </c>
      <c r="L11" s="489" t="s">
        <v>345</v>
      </c>
      <c r="M11" s="489" t="s">
        <v>332</v>
      </c>
      <c r="N11" s="489" t="s">
        <v>332</v>
      </c>
    </row>
    <row r="12" spans="1:14" x14ac:dyDescent="0.25">
      <c r="A12" s="489"/>
      <c r="B12" s="492"/>
      <c r="C12" s="493"/>
      <c r="D12" s="489"/>
      <c r="E12" s="489" t="s">
        <v>324</v>
      </c>
      <c r="F12" s="489" t="s">
        <v>32</v>
      </c>
      <c r="G12" s="489"/>
      <c r="H12" s="489"/>
      <c r="I12" s="489"/>
      <c r="J12" s="489"/>
      <c r="K12" s="489"/>
      <c r="L12" s="489"/>
      <c r="M12" s="489"/>
      <c r="N12" s="489"/>
    </row>
    <row r="13" spans="1:14" ht="105" customHeight="1" x14ac:dyDescent="0.25">
      <c r="A13" s="489"/>
      <c r="B13" s="494"/>
      <c r="C13" s="495"/>
      <c r="D13" s="489"/>
      <c r="E13" s="489"/>
      <c r="F13" s="134" t="s">
        <v>325</v>
      </c>
      <c r="G13" s="138" t="s">
        <v>326</v>
      </c>
      <c r="H13" s="134" t="s">
        <v>327</v>
      </c>
      <c r="I13" s="489"/>
      <c r="J13" s="489"/>
      <c r="K13" s="489"/>
      <c r="L13" s="489"/>
      <c r="M13" s="489"/>
      <c r="N13" s="489"/>
    </row>
    <row r="14" spans="1:14" x14ac:dyDescent="0.25">
      <c r="A14" s="17">
        <v>1</v>
      </c>
      <c r="B14" s="487" t="s">
        <v>1</v>
      </c>
      <c r="C14" s="488"/>
      <c r="D14" s="5" t="s">
        <v>2</v>
      </c>
      <c r="E14" s="5" t="s">
        <v>124</v>
      </c>
      <c r="F14" s="5" t="s">
        <v>3</v>
      </c>
      <c r="G14" s="148" t="s">
        <v>4</v>
      </c>
      <c r="H14" s="5" t="s">
        <v>5</v>
      </c>
      <c r="I14" s="5" t="s">
        <v>6</v>
      </c>
      <c r="J14" s="5" t="s">
        <v>264</v>
      </c>
      <c r="K14" s="20">
        <v>10</v>
      </c>
      <c r="L14" s="20">
        <v>11</v>
      </c>
      <c r="M14" s="20">
        <v>12</v>
      </c>
      <c r="N14" s="20">
        <v>13</v>
      </c>
    </row>
    <row r="15" spans="1:14" ht="15.6" customHeight="1" x14ac:dyDescent="0.25">
      <c r="A15" s="143" t="s">
        <v>347</v>
      </c>
      <c r="B15" s="615" t="s">
        <v>191</v>
      </c>
      <c r="C15" s="616"/>
      <c r="D15" s="44"/>
      <c r="E15" s="44"/>
      <c r="F15" s="44"/>
      <c r="G15" s="151"/>
      <c r="H15" s="45"/>
      <c r="I15" s="45"/>
      <c r="J15" s="45"/>
      <c r="K15" s="45"/>
      <c r="L15" s="45"/>
      <c r="M15" s="45"/>
      <c r="N15" s="45"/>
    </row>
    <row r="16" spans="1:14" ht="15.6" customHeight="1" x14ac:dyDescent="0.25">
      <c r="A16" s="143" t="s">
        <v>348</v>
      </c>
      <c r="B16" s="615" t="s">
        <v>192</v>
      </c>
      <c r="C16" s="616"/>
      <c r="D16" s="44"/>
      <c r="E16" s="44"/>
      <c r="F16" s="44"/>
      <c r="G16" s="151"/>
      <c r="H16" s="45"/>
      <c r="I16" s="45"/>
      <c r="J16" s="45"/>
      <c r="K16" s="45"/>
      <c r="L16" s="45"/>
      <c r="M16" s="45"/>
      <c r="N16" s="45"/>
    </row>
    <row r="17" spans="1:14" ht="27.75" customHeight="1" x14ac:dyDescent="0.25">
      <c r="A17" s="143" t="s">
        <v>349</v>
      </c>
      <c r="B17" s="615" t="s">
        <v>193</v>
      </c>
      <c r="C17" s="616"/>
      <c r="D17" s="44"/>
      <c r="E17" s="44"/>
      <c r="F17" s="44"/>
      <c r="G17" s="151"/>
      <c r="H17" s="45"/>
      <c r="I17" s="45"/>
      <c r="J17" s="45"/>
      <c r="K17" s="45"/>
      <c r="L17" s="45"/>
      <c r="M17" s="45"/>
      <c r="N17" s="45"/>
    </row>
    <row r="18" spans="1:14" ht="15.75" x14ac:dyDescent="0.25">
      <c r="A18" s="143" t="s">
        <v>350</v>
      </c>
      <c r="B18" s="615" t="s">
        <v>194</v>
      </c>
      <c r="C18" s="616"/>
      <c r="D18" s="44"/>
      <c r="E18" s="44"/>
      <c r="F18" s="44"/>
      <c r="G18" s="151"/>
      <c r="H18" s="45"/>
      <c r="I18" s="45"/>
      <c r="J18" s="45"/>
      <c r="K18" s="45"/>
      <c r="L18" s="45"/>
      <c r="M18" s="45"/>
      <c r="N18" s="45"/>
    </row>
    <row r="19" spans="1:14" ht="15.6" customHeight="1" x14ac:dyDescent="0.25">
      <c r="A19" s="143" t="s">
        <v>351</v>
      </c>
      <c r="B19" s="615" t="s">
        <v>195</v>
      </c>
      <c r="C19" s="616"/>
      <c r="D19" s="45"/>
      <c r="E19" s="45"/>
      <c r="F19" s="45"/>
      <c r="G19" s="151"/>
      <c r="H19" s="45"/>
      <c r="I19" s="45"/>
      <c r="J19" s="45"/>
      <c r="K19" s="45"/>
      <c r="L19" s="45"/>
      <c r="M19" s="45"/>
      <c r="N19" s="45"/>
    </row>
    <row r="20" spans="1:14" ht="15.75" x14ac:dyDescent="0.25">
      <c r="A20" s="12"/>
      <c r="B20" s="477" t="s">
        <v>196</v>
      </c>
      <c r="C20" s="478"/>
      <c r="D20" s="152" t="s">
        <v>9</v>
      </c>
      <c r="E20" s="153" t="s">
        <v>9</v>
      </c>
      <c r="F20" s="153" t="s">
        <v>9</v>
      </c>
      <c r="G20" s="154" t="s">
        <v>9</v>
      </c>
      <c r="H20" s="153" t="s">
        <v>9</v>
      </c>
      <c r="I20" s="153" t="s">
        <v>9</v>
      </c>
      <c r="J20" s="155" t="s">
        <v>9</v>
      </c>
      <c r="K20" s="155" t="s">
        <v>9</v>
      </c>
      <c r="L20" s="16">
        <f>SUM(L15:L19)</f>
        <v>0</v>
      </c>
      <c r="M20" s="149"/>
      <c r="N20" s="149"/>
    </row>
  </sheetData>
  <sheetProtection sheet="1" objects="1" scenarios="1" formatCells="0" formatColumns="0" formatRows="0"/>
  <mergeCells count="25">
    <mergeCell ref="A10:L10"/>
    <mergeCell ref="A2:D2"/>
    <mergeCell ref="E2:N2"/>
    <mergeCell ref="A4:N4"/>
    <mergeCell ref="A6:N6"/>
    <mergeCell ref="C8:N8"/>
    <mergeCell ref="A11:A13"/>
    <mergeCell ref="B11:C13"/>
    <mergeCell ref="D11:D13"/>
    <mergeCell ref="E11:H11"/>
    <mergeCell ref="I11:I13"/>
    <mergeCell ref="K11:K13"/>
    <mergeCell ref="L11:L13"/>
    <mergeCell ref="M11:M13"/>
    <mergeCell ref="N11:N13"/>
    <mergeCell ref="E12:E13"/>
    <mergeCell ref="F12:H12"/>
    <mergeCell ref="J11:J13"/>
    <mergeCell ref="B20:C20"/>
    <mergeCell ref="B17:C17"/>
    <mergeCell ref="B18:C18"/>
    <mergeCell ref="B19:C19"/>
    <mergeCell ref="B14:C14"/>
    <mergeCell ref="B15:C15"/>
    <mergeCell ref="B16:C16"/>
  </mergeCells>
  <pageMargins left="0.2" right="0.19" top="0.24" bottom="0.32" header="0.18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M341"/>
  <sheetViews>
    <sheetView topLeftCell="A324" zoomScale="98" zoomScaleNormal="98" workbookViewId="0">
      <selection activeCell="J318" sqref="J318"/>
    </sheetView>
  </sheetViews>
  <sheetFormatPr defaultColWidth="9.140625" defaultRowHeight="15" x14ac:dyDescent="0.25"/>
  <cols>
    <col min="1" max="1" width="5.28515625" style="6" customWidth="1"/>
    <col min="2" max="2" width="14.42578125" style="6" customWidth="1"/>
    <col min="3" max="3" width="19" style="6" customWidth="1"/>
    <col min="4" max="4" width="9" style="6" customWidth="1"/>
    <col min="5" max="5" width="12.140625" style="6" customWidth="1"/>
    <col min="6" max="6" width="15.140625" style="6" customWidth="1"/>
    <col min="7" max="7" width="12.42578125" style="6" customWidth="1"/>
    <col min="8" max="8" width="13.28515625" style="6" customWidth="1"/>
    <col min="9" max="9" width="15.28515625" style="6" customWidth="1"/>
    <col min="10" max="10" width="13.85546875" style="6" customWidth="1"/>
    <col min="11" max="11" width="13.140625" style="6" customWidth="1"/>
    <col min="12" max="12" width="11" style="6" customWidth="1"/>
    <col min="13" max="13" width="11.42578125" style="6" customWidth="1"/>
    <col min="14" max="14" width="9.140625" style="6"/>
    <col min="15" max="273" width="9.140625" style="21"/>
    <col min="274" max="16384" width="9.140625" style="6"/>
  </cols>
  <sheetData>
    <row r="1" spans="1:10" s="6" customFormat="1" ht="27.75" customHeight="1" x14ac:dyDescent="0.25">
      <c r="A1" s="479" t="s">
        <v>197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s="6" customFormat="1" x14ac:dyDescent="0.25"/>
    <row r="3" spans="1:10" s="14" customFormat="1" ht="15.75" x14ac:dyDescent="0.25">
      <c r="B3" s="11" t="s">
        <v>198</v>
      </c>
      <c r="C3" s="573" t="s">
        <v>199</v>
      </c>
      <c r="D3" s="572"/>
      <c r="E3" s="572"/>
      <c r="F3" s="572"/>
      <c r="G3" s="572"/>
      <c r="H3" s="572"/>
      <c r="I3" s="572"/>
      <c r="J3" s="572"/>
    </row>
    <row r="4" spans="1:10" s="6" customFormat="1" x14ac:dyDescent="0.25"/>
    <row r="5" spans="1:10" s="6" customFormat="1" ht="30" x14ac:dyDescent="0.25">
      <c r="A5" s="518" t="s">
        <v>200</v>
      </c>
      <c r="B5" s="516"/>
      <c r="C5" s="516"/>
      <c r="D5" s="516"/>
      <c r="E5" s="516"/>
      <c r="F5" s="516"/>
      <c r="G5" s="516"/>
      <c r="H5" s="517"/>
      <c r="I5" s="134" t="s">
        <v>273</v>
      </c>
      <c r="J5" s="134" t="s">
        <v>274</v>
      </c>
    </row>
    <row r="6" spans="1:10" s="6" customFormat="1" ht="90" x14ac:dyDescent="0.25">
      <c r="A6" s="134" t="s">
        <v>201</v>
      </c>
      <c r="B6" s="515" t="s">
        <v>202</v>
      </c>
      <c r="C6" s="516"/>
      <c r="D6" s="517"/>
      <c r="E6" s="15" t="s">
        <v>203</v>
      </c>
      <c r="F6" s="15" t="s">
        <v>204</v>
      </c>
      <c r="G6" s="15" t="s">
        <v>205</v>
      </c>
      <c r="H6" s="15" t="s">
        <v>206</v>
      </c>
      <c r="I6" s="15" t="s">
        <v>206</v>
      </c>
      <c r="J6" s="15" t="s">
        <v>206</v>
      </c>
    </row>
    <row r="7" spans="1:10" s="6" customFormat="1" x14ac:dyDescent="0.25">
      <c r="A7" s="17">
        <v>1</v>
      </c>
      <c r="B7" s="487" t="s">
        <v>1</v>
      </c>
      <c r="C7" s="538"/>
      <c r="D7" s="488"/>
      <c r="E7" s="139" t="s">
        <v>2</v>
      </c>
      <c r="F7" s="139" t="s">
        <v>124</v>
      </c>
      <c r="G7" s="139" t="s">
        <v>3</v>
      </c>
      <c r="H7" s="139" t="s">
        <v>4</v>
      </c>
      <c r="I7" s="139" t="s">
        <v>5</v>
      </c>
      <c r="J7" s="61" t="s">
        <v>6</v>
      </c>
    </row>
    <row r="8" spans="1:10" s="6" customFormat="1" ht="15.75" x14ac:dyDescent="0.25">
      <c r="A8" s="143" t="s">
        <v>347</v>
      </c>
      <c r="B8" s="649" t="s">
        <v>409</v>
      </c>
      <c r="C8" s="650"/>
      <c r="D8" s="609"/>
      <c r="E8" s="62"/>
      <c r="F8" s="62"/>
      <c r="G8" s="63"/>
      <c r="H8" s="46"/>
      <c r="I8" s="46"/>
      <c r="J8" s="46"/>
    </row>
    <row r="9" spans="1:10" s="6" customFormat="1" ht="15.75" x14ac:dyDescent="0.25">
      <c r="A9" s="143" t="s">
        <v>348</v>
      </c>
      <c r="B9" s="651"/>
      <c r="C9" s="652"/>
      <c r="D9" s="653"/>
      <c r="E9" s="62"/>
      <c r="F9" s="62"/>
      <c r="G9" s="63"/>
      <c r="H9" s="46"/>
      <c r="I9" s="46"/>
      <c r="J9" s="46"/>
    </row>
    <row r="10" spans="1:10" s="6" customFormat="1" ht="15.75" x14ac:dyDescent="0.25">
      <c r="A10" s="12"/>
      <c r="B10" s="646" t="s">
        <v>196</v>
      </c>
      <c r="C10" s="647"/>
      <c r="D10" s="648"/>
      <c r="E10" s="64" t="s">
        <v>9</v>
      </c>
      <c r="F10" s="64" t="s">
        <v>9</v>
      </c>
      <c r="G10" s="64" t="s">
        <v>9</v>
      </c>
      <c r="H10" s="65">
        <f>SUM(H8:H9)</f>
        <v>0</v>
      </c>
      <c r="I10" s="128">
        <f>SUM(I8:I9)</f>
        <v>0</v>
      </c>
      <c r="J10" s="128">
        <f>SUM(J8:J9)</f>
        <v>0</v>
      </c>
    </row>
    <row r="11" spans="1:10" s="6" customFormat="1" x14ac:dyDescent="0.25"/>
    <row r="12" spans="1:10" s="6" customFormat="1" ht="21.75" customHeight="1" x14ac:dyDescent="0.25">
      <c r="A12" s="479" t="s">
        <v>207</v>
      </c>
      <c r="B12" s="480"/>
      <c r="C12" s="480"/>
      <c r="D12" s="480"/>
      <c r="E12" s="480"/>
      <c r="F12" s="480"/>
      <c r="G12" s="480"/>
      <c r="H12" s="480"/>
      <c r="I12" s="480"/>
      <c r="J12" s="480"/>
    </row>
    <row r="13" spans="1:10" s="6" customFormat="1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6" customFormat="1" ht="15.75" x14ac:dyDescent="0.25">
      <c r="A14" s="14"/>
      <c r="B14" s="11" t="s">
        <v>198</v>
      </c>
      <c r="C14" s="513" t="s">
        <v>208</v>
      </c>
      <c r="D14" s="572"/>
      <c r="E14" s="572"/>
      <c r="F14" s="572"/>
      <c r="G14" s="572"/>
      <c r="H14" s="572"/>
      <c r="I14" s="572"/>
      <c r="J14" s="572"/>
    </row>
    <row r="15" spans="1:10" s="6" customFormat="1" x14ac:dyDescent="0.25"/>
    <row r="16" spans="1:10" s="6" customFormat="1" ht="30" x14ac:dyDescent="0.25">
      <c r="A16" s="518" t="s">
        <v>200</v>
      </c>
      <c r="B16" s="516"/>
      <c r="C16" s="516"/>
      <c r="D16" s="516"/>
      <c r="E16" s="516"/>
      <c r="F16" s="516"/>
      <c r="G16" s="516"/>
      <c r="H16" s="517"/>
      <c r="I16" s="134" t="s">
        <v>273</v>
      </c>
      <c r="J16" s="134" t="s">
        <v>274</v>
      </c>
    </row>
    <row r="17" spans="1:10" s="6" customFormat="1" ht="75" x14ac:dyDescent="0.25">
      <c r="A17" s="134" t="s">
        <v>201</v>
      </c>
      <c r="B17" s="515" t="s">
        <v>202</v>
      </c>
      <c r="C17" s="516"/>
      <c r="D17" s="517"/>
      <c r="E17" s="15" t="s">
        <v>209</v>
      </c>
      <c r="F17" s="15" t="s">
        <v>210</v>
      </c>
      <c r="G17" s="15" t="s">
        <v>211</v>
      </c>
      <c r="H17" s="15" t="s">
        <v>206</v>
      </c>
      <c r="I17" s="15" t="s">
        <v>206</v>
      </c>
      <c r="J17" s="15" t="s">
        <v>206</v>
      </c>
    </row>
    <row r="18" spans="1:10" s="6" customFormat="1" x14ac:dyDescent="0.25">
      <c r="A18" s="17">
        <v>1</v>
      </c>
      <c r="B18" s="487" t="s">
        <v>1</v>
      </c>
      <c r="C18" s="538"/>
      <c r="D18" s="488"/>
      <c r="E18" s="139" t="s">
        <v>2</v>
      </c>
      <c r="F18" s="139" t="s">
        <v>124</v>
      </c>
      <c r="G18" s="139" t="s">
        <v>3</v>
      </c>
      <c r="H18" s="139" t="s">
        <v>4</v>
      </c>
      <c r="I18" s="139" t="s">
        <v>5</v>
      </c>
      <c r="J18" s="61" t="s">
        <v>6</v>
      </c>
    </row>
    <row r="19" spans="1:10" s="6" customFormat="1" ht="15.75" x14ac:dyDescent="0.25">
      <c r="A19" s="143" t="s">
        <v>347</v>
      </c>
      <c r="B19" s="643"/>
      <c r="C19" s="644"/>
      <c r="D19" s="645"/>
      <c r="E19" s="62"/>
      <c r="F19" s="62"/>
      <c r="G19" s="63"/>
      <c r="H19" s="46"/>
      <c r="I19" s="46"/>
      <c r="J19" s="46"/>
    </row>
    <row r="20" spans="1:10" s="6" customFormat="1" ht="15.75" x14ac:dyDescent="0.25">
      <c r="A20" s="143" t="s">
        <v>348</v>
      </c>
      <c r="B20" s="643"/>
      <c r="C20" s="644"/>
      <c r="D20" s="645"/>
      <c r="E20" s="62"/>
      <c r="F20" s="62"/>
      <c r="G20" s="63"/>
      <c r="H20" s="46"/>
      <c r="I20" s="46"/>
      <c r="J20" s="46"/>
    </row>
    <row r="21" spans="1:10" s="6" customFormat="1" ht="15.75" x14ac:dyDescent="0.25">
      <c r="A21" s="12"/>
      <c r="B21" s="646" t="s">
        <v>196</v>
      </c>
      <c r="C21" s="647"/>
      <c r="D21" s="648"/>
      <c r="E21" s="64" t="s">
        <v>9</v>
      </c>
      <c r="F21" s="64" t="s">
        <v>9</v>
      </c>
      <c r="G21" s="64" t="s">
        <v>9</v>
      </c>
      <c r="H21" s="65">
        <f>SUM(H19:H20)</f>
        <v>0</v>
      </c>
      <c r="I21" s="128">
        <f>SUM(I19:I20)</f>
        <v>0</v>
      </c>
      <c r="J21" s="128">
        <f>SUM(J19:J20)</f>
        <v>0</v>
      </c>
    </row>
    <row r="22" spans="1:10" s="6" customFormat="1" x14ac:dyDescent="0.25"/>
    <row r="23" spans="1:10" s="6" customFormat="1" ht="47.25" customHeight="1" x14ac:dyDescent="0.25">
      <c r="A23" s="571" t="s">
        <v>212</v>
      </c>
      <c r="B23" s="480"/>
      <c r="C23" s="480"/>
      <c r="D23" s="480"/>
      <c r="E23" s="480"/>
      <c r="F23" s="480"/>
      <c r="G23" s="480"/>
      <c r="H23" s="480"/>
      <c r="I23" s="480"/>
      <c r="J23" s="480"/>
    </row>
    <row r="24" spans="1:10" s="6" customFormat="1" x14ac:dyDescent="0.25"/>
    <row r="25" spans="1:10" s="6" customFormat="1" ht="15.75" x14ac:dyDescent="0.25">
      <c r="B25" s="11" t="s">
        <v>198</v>
      </c>
      <c r="C25" s="573" t="s">
        <v>213</v>
      </c>
      <c r="D25" s="572"/>
      <c r="E25" s="572"/>
      <c r="F25" s="572"/>
      <c r="G25" s="572"/>
      <c r="H25" s="572"/>
      <c r="I25" s="572"/>
      <c r="J25" s="572"/>
    </row>
    <row r="26" spans="1:10" s="6" customFormat="1" x14ac:dyDescent="0.25"/>
    <row r="27" spans="1:10" s="6" customFormat="1" ht="30" x14ac:dyDescent="0.25">
      <c r="A27" s="518" t="s">
        <v>200</v>
      </c>
      <c r="B27" s="516"/>
      <c r="C27" s="516"/>
      <c r="D27" s="516"/>
      <c r="E27" s="516"/>
      <c r="F27" s="516"/>
      <c r="G27" s="517"/>
      <c r="H27" s="133"/>
      <c r="I27" s="134" t="s">
        <v>273</v>
      </c>
      <c r="J27" s="134" t="s">
        <v>274</v>
      </c>
    </row>
    <row r="28" spans="1:10" s="6" customFormat="1" ht="105" x14ac:dyDescent="0.25">
      <c r="A28" s="134" t="s">
        <v>201</v>
      </c>
      <c r="B28" s="515" t="s">
        <v>214</v>
      </c>
      <c r="C28" s="516"/>
      <c r="D28" s="516"/>
      <c r="E28" s="516"/>
      <c r="F28" s="517"/>
      <c r="G28" s="15" t="s">
        <v>215</v>
      </c>
      <c r="H28" s="66" t="s">
        <v>216</v>
      </c>
      <c r="I28" s="66" t="s">
        <v>216</v>
      </c>
      <c r="J28" s="66" t="s">
        <v>216</v>
      </c>
    </row>
    <row r="29" spans="1:10" s="6" customFormat="1" x14ac:dyDescent="0.25">
      <c r="A29" s="67">
        <v>1</v>
      </c>
      <c r="B29" s="581" t="s">
        <v>1</v>
      </c>
      <c r="C29" s="516"/>
      <c r="D29" s="516"/>
      <c r="E29" s="516"/>
      <c r="F29" s="517"/>
      <c r="G29" s="1" t="s">
        <v>2</v>
      </c>
      <c r="H29" s="1" t="s">
        <v>124</v>
      </c>
      <c r="I29" s="143">
        <v>5</v>
      </c>
      <c r="J29" s="143">
        <v>6</v>
      </c>
    </row>
    <row r="30" spans="1:10" s="6" customFormat="1" ht="30.75" customHeight="1" x14ac:dyDescent="0.25">
      <c r="A30" s="574">
        <v>1</v>
      </c>
      <c r="B30" s="548" t="s">
        <v>217</v>
      </c>
      <c r="C30" s="582"/>
      <c r="D30" s="549"/>
      <c r="E30" s="549"/>
      <c r="F30" s="550"/>
      <c r="G30" s="68"/>
      <c r="H30" s="10"/>
      <c r="I30" s="10"/>
      <c r="J30" s="10"/>
    </row>
    <row r="31" spans="1:10" s="6" customFormat="1" ht="15.75" x14ac:dyDescent="0.25">
      <c r="A31" s="575"/>
      <c r="B31" s="548" t="s">
        <v>32</v>
      </c>
      <c r="C31" s="582"/>
      <c r="D31" s="549"/>
      <c r="E31" s="549"/>
      <c r="F31" s="550"/>
      <c r="G31" s="69"/>
      <c r="H31" s="70"/>
      <c r="I31" s="10"/>
      <c r="J31" s="10"/>
    </row>
    <row r="32" spans="1:10" s="6" customFormat="1" ht="15.75" x14ac:dyDescent="0.25">
      <c r="A32" s="142" t="s">
        <v>128</v>
      </c>
      <c r="B32" s="548" t="s">
        <v>218</v>
      </c>
      <c r="C32" s="583"/>
      <c r="D32" s="584"/>
      <c r="E32" s="584"/>
      <c r="F32" s="585"/>
      <c r="G32" s="71">
        <f>'ВД п.1'!L20</f>
        <v>0</v>
      </c>
      <c r="H32" s="10">
        <f>G32/100*22</f>
        <v>0</v>
      </c>
      <c r="I32" s="10"/>
      <c r="J32" s="10"/>
    </row>
    <row r="33" spans="1:10" s="6" customFormat="1" ht="15.75" x14ac:dyDescent="0.25">
      <c r="A33" s="72" t="s">
        <v>134</v>
      </c>
      <c r="B33" s="548" t="s">
        <v>219</v>
      </c>
      <c r="C33" s="582"/>
      <c r="D33" s="584"/>
      <c r="E33" s="584"/>
      <c r="F33" s="585"/>
      <c r="G33" s="71"/>
      <c r="H33" s="10"/>
      <c r="I33" s="10"/>
      <c r="J33" s="10"/>
    </row>
    <row r="34" spans="1:10" s="6" customFormat="1" ht="33" customHeight="1" x14ac:dyDescent="0.25">
      <c r="A34" s="142" t="s">
        <v>220</v>
      </c>
      <c r="B34" s="592" t="s">
        <v>221</v>
      </c>
      <c r="C34" s="582"/>
      <c r="D34" s="549"/>
      <c r="E34" s="549"/>
      <c r="F34" s="550"/>
      <c r="G34" s="71"/>
      <c r="H34" s="10"/>
      <c r="I34" s="10"/>
      <c r="J34" s="10"/>
    </row>
    <row r="35" spans="1:10" s="6" customFormat="1" ht="39" customHeight="1" x14ac:dyDescent="0.25">
      <c r="A35" s="576" t="s">
        <v>1</v>
      </c>
      <c r="B35" s="586" t="s">
        <v>222</v>
      </c>
      <c r="C35" s="587"/>
      <c r="D35" s="587"/>
      <c r="E35" s="587"/>
      <c r="F35" s="588"/>
      <c r="G35" s="68"/>
      <c r="H35" s="10"/>
      <c r="I35" s="10"/>
      <c r="J35" s="10"/>
    </row>
    <row r="36" spans="1:10" s="6" customFormat="1" ht="15.75" x14ac:dyDescent="0.25">
      <c r="A36" s="496"/>
      <c r="B36" s="589" t="s">
        <v>32</v>
      </c>
      <c r="C36" s="590"/>
      <c r="D36" s="590"/>
      <c r="E36" s="590"/>
      <c r="F36" s="591"/>
      <c r="G36" s="69"/>
      <c r="H36" s="70"/>
      <c r="I36" s="10"/>
      <c r="J36" s="10"/>
    </row>
    <row r="37" spans="1:10" s="6" customFormat="1" ht="39" customHeight="1" x14ac:dyDescent="0.25">
      <c r="A37" s="142" t="s">
        <v>223</v>
      </c>
      <c r="B37" s="548" t="s">
        <v>224</v>
      </c>
      <c r="C37" s="584"/>
      <c r="D37" s="584"/>
      <c r="E37" s="584"/>
      <c r="F37" s="585"/>
      <c r="G37" s="71">
        <f>'ВД п.1'!L20</f>
        <v>0</v>
      </c>
      <c r="H37" s="10">
        <f>G37/100*2.9</f>
        <v>0</v>
      </c>
      <c r="I37" s="10"/>
      <c r="J37" s="10"/>
    </row>
    <row r="38" spans="1:10" s="6" customFormat="1" ht="27.75" customHeight="1" x14ac:dyDescent="0.25">
      <c r="A38" s="72" t="s">
        <v>225</v>
      </c>
      <c r="B38" s="548" t="s">
        <v>226</v>
      </c>
      <c r="C38" s="549"/>
      <c r="D38" s="549"/>
      <c r="E38" s="549"/>
      <c r="F38" s="550"/>
      <c r="G38" s="71"/>
      <c r="H38" s="10"/>
      <c r="I38" s="10"/>
      <c r="J38" s="10"/>
    </row>
    <row r="39" spans="1:10" s="6" customFormat="1" ht="33.75" customHeight="1" x14ac:dyDescent="0.25">
      <c r="A39" s="72" t="s">
        <v>227</v>
      </c>
      <c r="B39" s="548" t="s">
        <v>228</v>
      </c>
      <c r="C39" s="549"/>
      <c r="D39" s="549"/>
      <c r="E39" s="549"/>
      <c r="F39" s="550"/>
      <c r="G39" s="69">
        <f>'ВД п.1'!L20</f>
        <v>0</v>
      </c>
      <c r="H39" s="70">
        <f>G39/100*0.2</f>
        <v>0</v>
      </c>
      <c r="I39" s="10"/>
      <c r="J39" s="10"/>
    </row>
    <row r="40" spans="1:10" s="6" customFormat="1" ht="40.5" customHeight="1" x14ac:dyDescent="0.25">
      <c r="A40" s="72" t="s">
        <v>229</v>
      </c>
      <c r="B40" s="548" t="s">
        <v>333</v>
      </c>
      <c r="C40" s="549"/>
      <c r="D40" s="549"/>
      <c r="E40" s="549"/>
      <c r="F40" s="550"/>
      <c r="G40" s="71"/>
      <c r="H40" s="10"/>
      <c r="I40" s="10"/>
      <c r="J40" s="10"/>
    </row>
    <row r="41" spans="1:10" s="6" customFormat="1" ht="45.75" customHeight="1" x14ac:dyDescent="0.25">
      <c r="A41" s="73" t="s">
        <v>230</v>
      </c>
      <c r="B41" s="548" t="s">
        <v>334</v>
      </c>
      <c r="C41" s="549"/>
      <c r="D41" s="549"/>
      <c r="E41" s="549"/>
      <c r="F41" s="550"/>
      <c r="G41" s="71"/>
      <c r="H41" s="10"/>
      <c r="I41" s="10"/>
      <c r="J41" s="10"/>
    </row>
    <row r="42" spans="1:10" s="6" customFormat="1" ht="30.75" customHeight="1" x14ac:dyDescent="0.25">
      <c r="A42" s="72" t="s">
        <v>2</v>
      </c>
      <c r="B42" s="548" t="s">
        <v>231</v>
      </c>
      <c r="C42" s="549"/>
      <c r="D42" s="549"/>
      <c r="E42" s="549"/>
      <c r="F42" s="550"/>
      <c r="G42" s="69">
        <f>'ВД п.1'!L20</f>
        <v>0</v>
      </c>
      <c r="H42" s="70">
        <f>G42/100*5.1</f>
        <v>0</v>
      </c>
      <c r="I42" s="10"/>
      <c r="J42" s="10"/>
    </row>
    <row r="43" spans="1:10" s="6" customFormat="1" ht="15.75" x14ac:dyDescent="0.25">
      <c r="A43" s="74"/>
      <c r="B43" s="542" t="s">
        <v>196</v>
      </c>
      <c r="C43" s="551"/>
      <c r="D43" s="551"/>
      <c r="E43" s="551"/>
      <c r="F43" s="544"/>
      <c r="G43" s="2" t="s">
        <v>315</v>
      </c>
      <c r="H43" s="150"/>
      <c r="I43" s="150"/>
      <c r="J43" s="150"/>
    </row>
    <row r="44" spans="1:10" s="6" customFormat="1" x14ac:dyDescent="0.25">
      <c r="A44" s="18"/>
      <c r="B44" s="75"/>
      <c r="C44" s="75"/>
      <c r="D44" s="76"/>
      <c r="E44" s="77"/>
      <c r="F44" s="78"/>
      <c r="G44" s="18"/>
      <c r="H44" s="18"/>
      <c r="I44" s="18"/>
      <c r="J44" s="18"/>
    </row>
    <row r="45" spans="1:10" s="6" customFormat="1" ht="42.75" customHeight="1" x14ac:dyDescent="0.25">
      <c r="A45" s="597" t="s">
        <v>232</v>
      </c>
      <c r="B45" s="598"/>
      <c r="C45" s="598"/>
      <c r="D45" s="598"/>
      <c r="E45" s="598"/>
      <c r="F45" s="598"/>
      <c r="G45" s="598"/>
      <c r="H45" s="598"/>
      <c r="I45" s="598"/>
      <c r="J45" s="598"/>
    </row>
    <row r="46" spans="1:10" s="6" customFormat="1" x14ac:dyDescent="0.25"/>
    <row r="47" spans="1:10" s="6" customFormat="1" ht="15.75" x14ac:dyDescent="0.25">
      <c r="A47" s="481" t="s">
        <v>233</v>
      </c>
      <c r="B47" s="482"/>
      <c r="C47" s="482"/>
      <c r="D47" s="482"/>
      <c r="E47" s="482"/>
      <c r="F47" s="482"/>
      <c r="G47" s="482"/>
      <c r="H47" s="482"/>
      <c r="I47" s="482"/>
      <c r="J47" s="482"/>
    </row>
    <row r="48" spans="1:10" s="6" customFormat="1" ht="15.75" x14ac:dyDescent="0.25">
      <c r="A48" s="137"/>
      <c r="B48" s="132"/>
      <c r="C48" s="132"/>
      <c r="D48" s="132"/>
      <c r="E48" s="132"/>
      <c r="F48" s="132"/>
      <c r="G48" s="132"/>
      <c r="H48" s="132"/>
      <c r="I48" s="132"/>
      <c r="J48" s="132"/>
    </row>
    <row r="49" spans="1:273" ht="15.75" x14ac:dyDescent="0.25">
      <c r="A49" s="14"/>
      <c r="B49" s="11" t="s">
        <v>198</v>
      </c>
      <c r="C49" s="573" t="s">
        <v>75</v>
      </c>
      <c r="D49" s="593"/>
      <c r="E49" s="593"/>
      <c r="F49" s="593"/>
      <c r="G49" s="593"/>
      <c r="H49" s="593"/>
      <c r="I49" s="593"/>
      <c r="J49" s="59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</row>
    <row r="50" spans="1:273" x14ac:dyDescent="0.25"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</row>
    <row r="51" spans="1:273" ht="38.25" customHeight="1" x14ac:dyDescent="0.25">
      <c r="A51" s="518" t="s">
        <v>200</v>
      </c>
      <c r="B51" s="516"/>
      <c r="C51" s="516"/>
      <c r="D51" s="516"/>
      <c r="E51" s="516"/>
      <c r="F51" s="516"/>
      <c r="G51" s="516"/>
      <c r="H51" s="517"/>
      <c r="I51" s="134" t="s">
        <v>273</v>
      </c>
      <c r="J51" s="134" t="s">
        <v>274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</row>
    <row r="52" spans="1:273" ht="59.25" customHeight="1" x14ac:dyDescent="0.25">
      <c r="A52" s="134" t="s">
        <v>201</v>
      </c>
      <c r="B52" s="515" t="s">
        <v>157</v>
      </c>
      <c r="C52" s="577"/>
      <c r="D52" s="577"/>
      <c r="E52" s="517"/>
      <c r="F52" s="15" t="s">
        <v>234</v>
      </c>
      <c r="G52" s="15" t="s">
        <v>235</v>
      </c>
      <c r="H52" s="66" t="s">
        <v>216</v>
      </c>
      <c r="I52" s="66" t="s">
        <v>216</v>
      </c>
      <c r="J52" s="66" t="s">
        <v>216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</row>
    <row r="53" spans="1:273" x14ac:dyDescent="0.25">
      <c r="A53" s="17">
        <v>1</v>
      </c>
      <c r="B53" s="487" t="s">
        <v>1</v>
      </c>
      <c r="C53" s="538"/>
      <c r="D53" s="538"/>
      <c r="E53" s="488"/>
      <c r="F53" s="139" t="s">
        <v>2</v>
      </c>
      <c r="G53" s="139" t="s">
        <v>124</v>
      </c>
      <c r="H53" s="139" t="s">
        <v>3</v>
      </c>
      <c r="I53" s="61" t="s">
        <v>4</v>
      </c>
      <c r="J53" s="17">
        <v>7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</row>
    <row r="54" spans="1:273" ht="15.75" x14ac:dyDescent="0.25">
      <c r="A54" s="143" t="s">
        <v>347</v>
      </c>
      <c r="B54" s="578"/>
      <c r="C54" s="579"/>
      <c r="D54" s="579"/>
      <c r="E54" s="580"/>
      <c r="F54" s="79"/>
      <c r="G54" s="79"/>
      <c r="H54" s="51"/>
      <c r="I54" s="51"/>
      <c r="J54" s="5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</row>
    <row r="55" spans="1:273" ht="15.75" x14ac:dyDescent="0.25">
      <c r="A55" s="143" t="s">
        <v>348</v>
      </c>
      <c r="B55" s="578"/>
      <c r="C55" s="579"/>
      <c r="D55" s="579"/>
      <c r="E55" s="580"/>
      <c r="F55" s="79"/>
      <c r="G55" s="79"/>
      <c r="H55" s="51"/>
      <c r="I55" s="51"/>
      <c r="J55" s="5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</row>
    <row r="56" spans="1:273" ht="15.75" x14ac:dyDescent="0.25">
      <c r="A56" s="12"/>
      <c r="B56" s="542" t="s">
        <v>196</v>
      </c>
      <c r="C56" s="551"/>
      <c r="D56" s="551"/>
      <c r="E56" s="551"/>
      <c r="F56" s="544"/>
      <c r="G56" s="2" t="s">
        <v>315</v>
      </c>
      <c r="H56" s="80">
        <f>SUM(H54:H55)</f>
        <v>0</v>
      </c>
      <c r="I56" s="157">
        <f>SUM(I54:I55)</f>
        <v>0</v>
      </c>
      <c r="J56" s="157">
        <f>SUM(J54:J55)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</row>
    <row r="57" spans="1:273" x14ac:dyDescent="0.25"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</row>
    <row r="58" spans="1:273" ht="15.75" x14ac:dyDescent="0.25">
      <c r="A58" s="14"/>
      <c r="B58" s="11" t="s">
        <v>198</v>
      </c>
      <c r="C58" s="573" t="s">
        <v>397</v>
      </c>
      <c r="D58" s="593"/>
      <c r="E58" s="593"/>
      <c r="F58" s="593"/>
      <c r="G58" s="593"/>
      <c r="H58" s="593"/>
      <c r="I58" s="593"/>
      <c r="J58" s="59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</row>
    <row r="59" spans="1:273" x14ac:dyDescent="0.25"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</row>
    <row r="60" spans="1:273" ht="38.25" customHeight="1" x14ac:dyDescent="0.25">
      <c r="A60" s="518" t="s">
        <v>200</v>
      </c>
      <c r="B60" s="516"/>
      <c r="C60" s="516"/>
      <c r="D60" s="516"/>
      <c r="E60" s="516"/>
      <c r="F60" s="516"/>
      <c r="G60" s="516"/>
      <c r="H60" s="517"/>
      <c r="I60" s="134" t="s">
        <v>273</v>
      </c>
      <c r="J60" s="134" t="s">
        <v>274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</row>
    <row r="61" spans="1:273" ht="59.25" customHeight="1" x14ac:dyDescent="0.25">
      <c r="A61" s="134" t="s">
        <v>201</v>
      </c>
      <c r="B61" s="515" t="s">
        <v>157</v>
      </c>
      <c r="C61" s="577"/>
      <c r="D61" s="577"/>
      <c r="E61" s="517"/>
      <c r="F61" s="15" t="s">
        <v>234</v>
      </c>
      <c r="G61" s="15" t="s">
        <v>235</v>
      </c>
      <c r="H61" s="66" t="s">
        <v>216</v>
      </c>
      <c r="I61" s="66" t="s">
        <v>216</v>
      </c>
      <c r="J61" s="66" t="s">
        <v>216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</row>
    <row r="62" spans="1:273" x14ac:dyDescent="0.25">
      <c r="A62" s="17">
        <v>1</v>
      </c>
      <c r="B62" s="487" t="s">
        <v>1</v>
      </c>
      <c r="C62" s="538"/>
      <c r="D62" s="538"/>
      <c r="E62" s="488"/>
      <c r="F62" s="139" t="s">
        <v>2</v>
      </c>
      <c r="G62" s="139" t="s">
        <v>124</v>
      </c>
      <c r="H62" s="139" t="s">
        <v>3</v>
      </c>
      <c r="I62" s="61" t="s">
        <v>4</v>
      </c>
      <c r="J62" s="17">
        <v>7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</row>
    <row r="63" spans="1:273" ht="15.75" x14ac:dyDescent="0.25">
      <c r="A63" s="143" t="s">
        <v>347</v>
      </c>
      <c r="B63" s="507"/>
      <c r="C63" s="606"/>
      <c r="D63" s="606"/>
      <c r="E63" s="596"/>
      <c r="F63" s="158"/>
      <c r="G63" s="159"/>
      <c r="H63" s="45"/>
      <c r="I63" s="51"/>
      <c r="J63" s="5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</row>
    <row r="64" spans="1:273" ht="15.75" x14ac:dyDescent="0.25">
      <c r="A64" s="143" t="s">
        <v>348</v>
      </c>
      <c r="B64" s="578"/>
      <c r="C64" s="579"/>
      <c r="D64" s="579"/>
      <c r="E64" s="580"/>
      <c r="F64" s="79"/>
      <c r="G64" s="79"/>
      <c r="H64" s="51"/>
      <c r="I64" s="51"/>
      <c r="J64" s="5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</row>
    <row r="65" spans="1:273" ht="15.75" x14ac:dyDescent="0.25">
      <c r="A65" s="12"/>
      <c r="B65" s="542" t="s">
        <v>196</v>
      </c>
      <c r="C65" s="551"/>
      <c r="D65" s="551"/>
      <c r="E65" s="551"/>
      <c r="F65" s="544"/>
      <c r="G65" s="2" t="s">
        <v>315</v>
      </c>
      <c r="H65" s="80">
        <f>SUM(H63:H64)</f>
        <v>0</v>
      </c>
      <c r="I65" s="157">
        <f>SUM(I63:I64)</f>
        <v>0</v>
      </c>
      <c r="J65" s="157">
        <f>SUM(J63:J64)</f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</row>
    <row r="66" spans="1:273" x14ac:dyDescent="0.25"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</row>
    <row r="67" spans="1:273" ht="15.75" x14ac:dyDescent="0.25">
      <c r="A67" s="594" t="s">
        <v>237</v>
      </c>
      <c r="B67" s="480"/>
      <c r="C67" s="480"/>
      <c r="D67" s="480"/>
      <c r="E67" s="480"/>
      <c r="F67" s="480"/>
      <c r="G67" s="480"/>
      <c r="H67" s="480"/>
      <c r="I67" s="480"/>
      <c r="J67" s="480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</row>
    <row r="68" spans="1:273" ht="15.75" x14ac:dyDescent="0.25">
      <c r="A68" s="144"/>
      <c r="B68" s="141"/>
      <c r="C68" s="141"/>
      <c r="D68" s="141"/>
      <c r="E68" s="141"/>
      <c r="F68" s="141"/>
      <c r="G68" s="141"/>
      <c r="H68" s="141"/>
      <c r="I68" s="141"/>
      <c r="J68" s="14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</row>
    <row r="69" spans="1:273" ht="15.75" x14ac:dyDescent="0.25">
      <c r="A69" s="14"/>
      <c r="B69" s="11" t="s">
        <v>198</v>
      </c>
      <c r="C69" s="513" t="s">
        <v>335</v>
      </c>
      <c r="D69" s="514"/>
      <c r="E69" s="514"/>
      <c r="F69" s="514"/>
      <c r="G69" s="514"/>
      <c r="H69" s="514"/>
      <c r="I69" s="514"/>
      <c r="J69" s="51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</row>
    <row r="70" spans="1:273" x14ac:dyDescent="0.25"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</row>
    <row r="71" spans="1:273" ht="30" x14ac:dyDescent="0.25">
      <c r="A71" s="518" t="s">
        <v>200</v>
      </c>
      <c r="B71" s="516"/>
      <c r="C71" s="516"/>
      <c r="D71" s="516"/>
      <c r="E71" s="516"/>
      <c r="F71" s="516"/>
      <c r="G71" s="517"/>
      <c r="H71" s="133"/>
      <c r="I71" s="134" t="s">
        <v>273</v>
      </c>
      <c r="J71" s="134" t="s">
        <v>274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</row>
    <row r="72" spans="1:273" ht="90" x14ac:dyDescent="0.25">
      <c r="A72" s="134" t="s">
        <v>201</v>
      </c>
      <c r="B72" s="515" t="s">
        <v>238</v>
      </c>
      <c r="C72" s="516"/>
      <c r="D72" s="516"/>
      <c r="E72" s="517"/>
      <c r="F72" s="15" t="s">
        <v>239</v>
      </c>
      <c r="G72" s="15" t="s">
        <v>240</v>
      </c>
      <c r="H72" s="15" t="s">
        <v>339</v>
      </c>
      <c r="I72" s="66" t="s">
        <v>216</v>
      </c>
      <c r="J72" s="66" t="s">
        <v>216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</row>
    <row r="73" spans="1:273" x14ac:dyDescent="0.25">
      <c r="A73" s="17">
        <v>1</v>
      </c>
      <c r="B73" s="487" t="s">
        <v>1</v>
      </c>
      <c r="C73" s="538"/>
      <c r="D73" s="538"/>
      <c r="E73" s="488"/>
      <c r="F73" s="139" t="s">
        <v>2</v>
      </c>
      <c r="G73" s="139" t="s">
        <v>124</v>
      </c>
      <c r="H73" s="139" t="s">
        <v>3</v>
      </c>
      <c r="I73" s="61" t="s">
        <v>4</v>
      </c>
      <c r="J73" s="17">
        <v>7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</row>
    <row r="74" spans="1:273" ht="15.75" x14ac:dyDescent="0.25">
      <c r="A74" s="143" t="s">
        <v>347</v>
      </c>
      <c r="B74" s="607"/>
      <c r="C74" s="612"/>
      <c r="D74" s="612"/>
      <c r="E74" s="613"/>
      <c r="F74" s="79"/>
      <c r="G74" s="46"/>
      <c r="H74" s="46"/>
      <c r="I74" s="46"/>
      <c r="J74" s="4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</row>
    <row r="75" spans="1:273" ht="15.75" x14ac:dyDescent="0.25">
      <c r="A75" s="143" t="s">
        <v>348</v>
      </c>
      <c r="B75" s="607"/>
      <c r="C75" s="642"/>
      <c r="D75" s="642"/>
      <c r="E75" s="610"/>
      <c r="F75" s="79"/>
      <c r="G75" s="46"/>
      <c r="H75" s="46"/>
      <c r="I75" s="46"/>
      <c r="J75" s="4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</row>
    <row r="76" spans="1:273" ht="15.75" x14ac:dyDescent="0.25">
      <c r="A76" s="12"/>
      <c r="B76" s="542" t="s">
        <v>196</v>
      </c>
      <c r="C76" s="551"/>
      <c r="D76" s="551"/>
      <c r="E76" s="544"/>
      <c r="F76" s="81" t="s">
        <v>9</v>
      </c>
      <c r="G76" s="2" t="s">
        <v>315</v>
      </c>
      <c r="H76" s="2">
        <f>SUM(H74:H75)</f>
        <v>0</v>
      </c>
      <c r="I76" s="161">
        <f>SUM(I74:I75)</f>
        <v>0</v>
      </c>
      <c r="J76" s="161">
        <f>SUM(J74:J75)</f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</row>
    <row r="77" spans="1:273" ht="15.75" x14ac:dyDescent="0.25">
      <c r="A77" s="144"/>
      <c r="B77" s="141"/>
      <c r="C77" s="141"/>
      <c r="D77" s="141"/>
      <c r="E77" s="141"/>
      <c r="F77" s="141"/>
      <c r="G77" s="141"/>
      <c r="H77" s="141"/>
      <c r="I77" s="141"/>
      <c r="J77" s="14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</row>
    <row r="78" spans="1:273" ht="15.75" x14ac:dyDescent="0.25">
      <c r="A78" s="14"/>
      <c r="B78" s="11" t="s">
        <v>198</v>
      </c>
      <c r="C78" s="513" t="s">
        <v>87</v>
      </c>
      <c r="D78" s="514"/>
      <c r="E78" s="514"/>
      <c r="F78" s="514"/>
      <c r="G78" s="514"/>
      <c r="H78" s="514"/>
      <c r="I78" s="514"/>
      <c r="J78" s="51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</row>
    <row r="79" spans="1:273" x14ac:dyDescent="0.25"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</row>
    <row r="80" spans="1:273" ht="30" x14ac:dyDescent="0.25">
      <c r="A80" s="518" t="s">
        <v>200</v>
      </c>
      <c r="B80" s="516"/>
      <c r="C80" s="516"/>
      <c r="D80" s="516"/>
      <c r="E80" s="516"/>
      <c r="F80" s="516"/>
      <c r="G80" s="517"/>
      <c r="H80" s="133"/>
      <c r="I80" s="134" t="s">
        <v>273</v>
      </c>
      <c r="J80" s="134" t="s">
        <v>274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</row>
    <row r="81" spans="1:273" ht="90" x14ac:dyDescent="0.25">
      <c r="A81" s="134" t="s">
        <v>201</v>
      </c>
      <c r="B81" s="515" t="s">
        <v>238</v>
      </c>
      <c r="C81" s="516"/>
      <c r="D81" s="516"/>
      <c r="E81" s="517"/>
      <c r="F81" s="15" t="s">
        <v>239</v>
      </c>
      <c r="G81" s="15" t="s">
        <v>240</v>
      </c>
      <c r="H81" s="15" t="s">
        <v>339</v>
      </c>
      <c r="I81" s="66" t="s">
        <v>216</v>
      </c>
      <c r="J81" s="66" t="s">
        <v>216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</row>
    <row r="82" spans="1:273" x14ac:dyDescent="0.25">
      <c r="A82" s="17">
        <v>1</v>
      </c>
      <c r="B82" s="487" t="s">
        <v>1</v>
      </c>
      <c r="C82" s="538"/>
      <c r="D82" s="538"/>
      <c r="E82" s="488"/>
      <c r="F82" s="139" t="s">
        <v>2</v>
      </c>
      <c r="G82" s="139" t="s">
        <v>124</v>
      </c>
      <c r="H82" s="139" t="s">
        <v>3</v>
      </c>
      <c r="I82" s="61" t="s">
        <v>4</v>
      </c>
      <c r="J82" s="17">
        <v>7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</row>
    <row r="83" spans="1:273" ht="15.75" x14ac:dyDescent="0.25">
      <c r="A83" s="143" t="s">
        <v>347</v>
      </c>
      <c r="B83" s="607"/>
      <c r="C83" s="612"/>
      <c r="D83" s="612"/>
      <c r="E83" s="613"/>
      <c r="F83" s="79"/>
      <c r="G83" s="46"/>
      <c r="H83" s="46"/>
      <c r="I83" s="46"/>
      <c r="J83" s="4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</row>
    <row r="84" spans="1:273" ht="15.75" x14ac:dyDescent="0.25">
      <c r="A84" s="143" t="s">
        <v>348</v>
      </c>
      <c r="B84" s="578"/>
      <c r="C84" s="640"/>
      <c r="D84" s="640"/>
      <c r="E84" s="641"/>
      <c r="F84" s="79"/>
      <c r="G84" s="46"/>
      <c r="H84" s="46"/>
      <c r="I84" s="46"/>
      <c r="J84" s="4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</row>
    <row r="85" spans="1:273" ht="15.75" x14ac:dyDescent="0.25">
      <c r="A85" s="12"/>
      <c r="B85" s="542" t="s">
        <v>196</v>
      </c>
      <c r="C85" s="551"/>
      <c r="D85" s="551"/>
      <c r="E85" s="544"/>
      <c r="F85" s="81" t="s">
        <v>9</v>
      </c>
      <c r="G85" s="2" t="s">
        <v>315</v>
      </c>
      <c r="H85" s="2">
        <f>SUM(H83:H84)</f>
        <v>0</v>
      </c>
      <c r="I85" s="161">
        <f>SUM(I83:I84)</f>
        <v>0</v>
      </c>
      <c r="J85" s="161">
        <f>SUM(J83:J84)</f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</row>
    <row r="86" spans="1:273" ht="15.75" x14ac:dyDescent="0.25">
      <c r="A86" s="18"/>
      <c r="B86" s="82"/>
      <c r="C86" s="83"/>
      <c r="D86" s="83"/>
      <c r="E86" s="83"/>
      <c r="F86" s="84"/>
      <c r="G86" s="85"/>
      <c r="H86" s="85"/>
      <c r="I86" s="85"/>
      <c r="J86" s="85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</row>
    <row r="87" spans="1:273" ht="15.75" x14ac:dyDescent="0.25">
      <c r="A87" s="14"/>
      <c r="B87" s="11" t="s">
        <v>198</v>
      </c>
      <c r="C87" s="513" t="s">
        <v>90</v>
      </c>
      <c r="D87" s="514"/>
      <c r="E87" s="514"/>
      <c r="F87" s="514"/>
      <c r="G87" s="514"/>
      <c r="H87" s="514"/>
      <c r="I87" s="514"/>
      <c r="J87" s="51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</row>
    <row r="88" spans="1:273" x14ac:dyDescent="0.25"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</row>
    <row r="89" spans="1:273" ht="30" x14ac:dyDescent="0.25">
      <c r="A89" s="518" t="s">
        <v>200</v>
      </c>
      <c r="B89" s="516"/>
      <c r="C89" s="516"/>
      <c r="D89" s="516"/>
      <c r="E89" s="516"/>
      <c r="F89" s="516"/>
      <c r="G89" s="517"/>
      <c r="H89" s="133"/>
      <c r="I89" s="134" t="s">
        <v>273</v>
      </c>
      <c r="J89" s="134" t="s">
        <v>274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</row>
    <row r="90" spans="1:273" ht="90" x14ac:dyDescent="0.25">
      <c r="A90" s="134" t="s">
        <v>201</v>
      </c>
      <c r="B90" s="515" t="s">
        <v>238</v>
      </c>
      <c r="C90" s="516"/>
      <c r="D90" s="516"/>
      <c r="E90" s="517"/>
      <c r="F90" s="15" t="s">
        <v>239</v>
      </c>
      <c r="G90" s="15" t="s">
        <v>240</v>
      </c>
      <c r="H90" s="15" t="s">
        <v>339</v>
      </c>
      <c r="I90" s="66" t="s">
        <v>216</v>
      </c>
      <c r="J90" s="66" t="s">
        <v>216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</row>
    <row r="91" spans="1:273" x14ac:dyDescent="0.25">
      <c r="A91" s="17">
        <v>1</v>
      </c>
      <c r="B91" s="487" t="s">
        <v>1</v>
      </c>
      <c r="C91" s="538"/>
      <c r="D91" s="538"/>
      <c r="E91" s="488"/>
      <c r="F91" s="139" t="s">
        <v>2</v>
      </c>
      <c r="G91" s="139" t="s">
        <v>124</v>
      </c>
      <c r="H91" s="139" t="s">
        <v>3</v>
      </c>
      <c r="I91" s="61" t="s">
        <v>4</v>
      </c>
      <c r="J91" s="17">
        <v>7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</row>
    <row r="92" spans="1:273" ht="15.75" x14ac:dyDescent="0.25">
      <c r="A92" s="143" t="s">
        <v>347</v>
      </c>
      <c r="B92" s="607"/>
      <c r="C92" s="612"/>
      <c r="D92" s="612"/>
      <c r="E92" s="613"/>
      <c r="F92" s="79"/>
      <c r="G92" s="46"/>
      <c r="H92" s="46"/>
      <c r="I92" s="46"/>
      <c r="J92" s="4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</row>
    <row r="93" spans="1:273" ht="15.75" x14ac:dyDescent="0.25">
      <c r="A93" s="143" t="s">
        <v>348</v>
      </c>
      <c r="B93" s="578"/>
      <c r="C93" s="640"/>
      <c r="D93" s="640"/>
      <c r="E93" s="641"/>
      <c r="F93" s="79"/>
      <c r="G93" s="46"/>
      <c r="H93" s="46"/>
      <c r="I93" s="46"/>
      <c r="J93" s="4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</row>
    <row r="94" spans="1:273" ht="15.75" x14ac:dyDescent="0.25">
      <c r="A94" s="12"/>
      <c r="B94" s="542" t="s">
        <v>196</v>
      </c>
      <c r="C94" s="551"/>
      <c r="D94" s="551"/>
      <c r="E94" s="544"/>
      <c r="F94" s="81" t="s">
        <v>9</v>
      </c>
      <c r="G94" s="2" t="s">
        <v>315</v>
      </c>
      <c r="H94" s="2">
        <f>SUM(H92:H93)</f>
        <v>0</v>
      </c>
      <c r="I94" s="161">
        <f>SUM(I92:I93)</f>
        <v>0</v>
      </c>
      <c r="J94" s="161">
        <f>SUM(J92:J93)</f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</row>
    <row r="95" spans="1:273" ht="15.75" x14ac:dyDescent="0.25">
      <c r="A95" s="144"/>
      <c r="B95" s="141"/>
      <c r="C95" s="141"/>
      <c r="D95" s="141"/>
      <c r="E95" s="141"/>
      <c r="F95" s="141"/>
      <c r="G95" s="141"/>
      <c r="H95" s="141"/>
      <c r="I95" s="141"/>
      <c r="J95" s="14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</row>
    <row r="96" spans="1:273" ht="15.75" x14ac:dyDescent="0.25">
      <c r="A96" s="14"/>
      <c r="B96" s="11" t="s">
        <v>198</v>
      </c>
      <c r="C96" s="513" t="s">
        <v>95</v>
      </c>
      <c r="D96" s="514"/>
      <c r="E96" s="514"/>
      <c r="F96" s="514"/>
      <c r="G96" s="514"/>
      <c r="H96" s="514"/>
      <c r="I96" s="514"/>
      <c r="J96" s="514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</row>
    <row r="97" spans="1:273" x14ac:dyDescent="0.25"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</row>
    <row r="98" spans="1:273" ht="30" x14ac:dyDescent="0.25">
      <c r="A98" s="518" t="s">
        <v>200</v>
      </c>
      <c r="B98" s="516"/>
      <c r="C98" s="516"/>
      <c r="D98" s="516"/>
      <c r="E98" s="516"/>
      <c r="F98" s="516"/>
      <c r="G98" s="517"/>
      <c r="H98" s="133"/>
      <c r="I98" s="134" t="s">
        <v>273</v>
      </c>
      <c r="J98" s="134" t="s">
        <v>274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</row>
    <row r="99" spans="1:273" ht="90" x14ac:dyDescent="0.25">
      <c r="A99" s="134" t="s">
        <v>201</v>
      </c>
      <c r="B99" s="515" t="s">
        <v>238</v>
      </c>
      <c r="C99" s="516"/>
      <c r="D99" s="516"/>
      <c r="E99" s="517"/>
      <c r="F99" s="15" t="s">
        <v>239</v>
      </c>
      <c r="G99" s="15" t="s">
        <v>240</v>
      </c>
      <c r="H99" s="15" t="s">
        <v>339</v>
      </c>
      <c r="I99" s="66" t="s">
        <v>216</v>
      </c>
      <c r="J99" s="66" t="s">
        <v>216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</row>
    <row r="100" spans="1:273" x14ac:dyDescent="0.25">
      <c r="A100" s="17">
        <v>1</v>
      </c>
      <c r="B100" s="487" t="s">
        <v>1</v>
      </c>
      <c r="C100" s="538"/>
      <c r="D100" s="538"/>
      <c r="E100" s="488"/>
      <c r="F100" s="139" t="s">
        <v>2</v>
      </c>
      <c r="G100" s="139" t="s">
        <v>124</v>
      </c>
      <c r="H100" s="139" t="s">
        <v>3</v>
      </c>
      <c r="I100" s="61" t="s">
        <v>4</v>
      </c>
      <c r="J100" s="17">
        <v>7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</row>
    <row r="101" spans="1:273" ht="15.75" x14ac:dyDescent="0.25">
      <c r="A101" s="143" t="s">
        <v>347</v>
      </c>
      <c r="B101" s="611"/>
      <c r="C101" s="612"/>
      <c r="D101" s="612"/>
      <c r="E101" s="613"/>
      <c r="F101" s="79"/>
      <c r="G101" s="46"/>
      <c r="H101" s="46"/>
      <c r="I101" s="46"/>
      <c r="J101" s="4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</row>
    <row r="102" spans="1:273" ht="15.75" x14ac:dyDescent="0.25">
      <c r="A102" s="143" t="s">
        <v>348</v>
      </c>
      <c r="B102" s="611"/>
      <c r="C102" s="614"/>
      <c r="D102" s="614"/>
      <c r="E102" s="580"/>
      <c r="F102" s="79"/>
      <c r="G102" s="46"/>
      <c r="H102" s="46"/>
      <c r="I102" s="46"/>
      <c r="J102" s="4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</row>
    <row r="103" spans="1:273" ht="15.75" x14ac:dyDescent="0.25">
      <c r="A103" s="12"/>
      <c r="B103" s="542" t="s">
        <v>196</v>
      </c>
      <c r="C103" s="551"/>
      <c r="D103" s="551"/>
      <c r="E103" s="544"/>
      <c r="F103" s="81" t="s">
        <v>9</v>
      </c>
      <c r="G103" s="2" t="s">
        <v>315</v>
      </c>
      <c r="H103" s="2">
        <f>SUM(H101:H102)</f>
        <v>0</v>
      </c>
      <c r="I103" s="161">
        <f>SUM(I101:I102)</f>
        <v>0</v>
      </c>
      <c r="J103" s="161">
        <f>SUM(J101:J102)</f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</row>
    <row r="104" spans="1:273" ht="15.75" x14ac:dyDescent="0.25">
      <c r="A104" s="18"/>
      <c r="B104" s="82"/>
      <c r="C104" s="83"/>
      <c r="D104" s="83"/>
      <c r="E104" s="83"/>
      <c r="F104" s="84"/>
      <c r="G104" s="85"/>
      <c r="H104" s="85"/>
      <c r="I104" s="108"/>
      <c r="J104" s="108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</row>
    <row r="105" spans="1:273" ht="15.75" x14ac:dyDescent="0.25">
      <c r="A105" s="594" t="s">
        <v>241</v>
      </c>
      <c r="B105" s="480"/>
      <c r="C105" s="480"/>
      <c r="D105" s="480"/>
      <c r="E105" s="480"/>
      <c r="F105" s="480"/>
      <c r="G105" s="480"/>
      <c r="H105" s="480"/>
      <c r="I105" s="480"/>
      <c r="J105" s="480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</row>
    <row r="106" spans="1:273" ht="15.75" x14ac:dyDescent="0.25">
      <c r="A106" s="144"/>
      <c r="B106" s="141"/>
      <c r="C106" s="141"/>
      <c r="D106" s="141"/>
      <c r="E106" s="141"/>
      <c r="F106" s="141"/>
      <c r="G106" s="141"/>
      <c r="H106" s="141"/>
      <c r="I106" s="141"/>
      <c r="J106" s="14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</row>
    <row r="107" spans="1:273" ht="15.75" x14ac:dyDescent="0.25">
      <c r="A107" s="14"/>
      <c r="B107" s="11" t="s">
        <v>198</v>
      </c>
      <c r="C107" s="513" t="s">
        <v>336</v>
      </c>
      <c r="D107" s="514"/>
      <c r="E107" s="514"/>
      <c r="F107" s="514"/>
      <c r="G107" s="514"/>
      <c r="H107" s="514"/>
      <c r="I107" s="514"/>
      <c r="J107" s="514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</row>
    <row r="108" spans="1:273" x14ac:dyDescent="0.25"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</row>
    <row r="109" spans="1:273" ht="30" x14ac:dyDescent="0.25">
      <c r="A109" s="518" t="s">
        <v>200</v>
      </c>
      <c r="B109" s="516"/>
      <c r="C109" s="516"/>
      <c r="D109" s="516"/>
      <c r="E109" s="516"/>
      <c r="F109" s="516"/>
      <c r="G109" s="516"/>
      <c r="H109" s="517"/>
      <c r="I109" s="134" t="s">
        <v>273</v>
      </c>
      <c r="J109" s="134" t="s">
        <v>274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</row>
    <row r="110" spans="1:273" ht="60" x14ac:dyDescent="0.25">
      <c r="A110" s="134" t="s">
        <v>201</v>
      </c>
      <c r="B110" s="515" t="s">
        <v>157</v>
      </c>
      <c r="C110" s="516"/>
      <c r="D110" s="516"/>
      <c r="E110" s="517"/>
      <c r="F110" s="15" t="s">
        <v>234</v>
      </c>
      <c r="G110" s="15" t="s">
        <v>235</v>
      </c>
      <c r="H110" s="15" t="s">
        <v>340</v>
      </c>
      <c r="I110" s="66" t="s">
        <v>216</v>
      </c>
      <c r="J110" s="66" t="s">
        <v>216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</row>
    <row r="111" spans="1:273" x14ac:dyDescent="0.25">
      <c r="A111" s="17">
        <v>1</v>
      </c>
      <c r="B111" s="487" t="s">
        <v>1</v>
      </c>
      <c r="C111" s="538"/>
      <c r="D111" s="538"/>
      <c r="E111" s="488"/>
      <c r="F111" s="139" t="s">
        <v>2</v>
      </c>
      <c r="G111" s="139" t="s">
        <v>124</v>
      </c>
      <c r="H111" s="139" t="s">
        <v>3</v>
      </c>
      <c r="I111" s="61" t="s">
        <v>4</v>
      </c>
      <c r="J111" s="17">
        <v>7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</row>
    <row r="112" spans="1:273" ht="15.75" x14ac:dyDescent="0.25">
      <c r="A112" s="143" t="s">
        <v>347</v>
      </c>
      <c r="B112" s="607"/>
      <c r="C112" s="608"/>
      <c r="D112" s="608"/>
      <c r="E112" s="609"/>
      <c r="F112" s="87"/>
      <c r="G112" s="136"/>
      <c r="H112" s="136"/>
      <c r="I112" s="47"/>
      <c r="J112" s="4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</row>
    <row r="113" spans="1:273" ht="15.75" x14ac:dyDescent="0.25">
      <c r="A113" s="143" t="s">
        <v>348</v>
      </c>
      <c r="B113" s="607"/>
      <c r="C113" s="608"/>
      <c r="D113" s="608"/>
      <c r="E113" s="610"/>
      <c r="F113" s="62"/>
      <c r="G113" s="46"/>
      <c r="H113" s="46"/>
      <c r="I113" s="46"/>
      <c r="J113" s="4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</row>
    <row r="114" spans="1:273" ht="15.75" x14ac:dyDescent="0.25">
      <c r="A114" s="12"/>
      <c r="B114" s="542" t="s">
        <v>196</v>
      </c>
      <c r="C114" s="551"/>
      <c r="D114" s="551"/>
      <c r="E114" s="544"/>
      <c r="F114" s="81" t="s">
        <v>9</v>
      </c>
      <c r="G114" s="81" t="s">
        <v>9</v>
      </c>
      <c r="H114" s="13">
        <f>SUM(H112:H113)</f>
        <v>0</v>
      </c>
      <c r="I114" s="150">
        <f>SUM(I112:I113)</f>
        <v>0</v>
      </c>
      <c r="J114" s="150">
        <f>SUM(J112:J113)</f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</row>
    <row r="115" spans="1:273" x14ac:dyDescent="0.25"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</row>
    <row r="116" spans="1:273" ht="15.75" x14ac:dyDescent="0.25">
      <c r="A116" s="481" t="s">
        <v>242</v>
      </c>
      <c r="B116" s="480"/>
      <c r="C116" s="480"/>
      <c r="D116" s="480"/>
      <c r="E116" s="480"/>
      <c r="F116" s="480"/>
      <c r="G116" s="480"/>
      <c r="H116" s="480"/>
      <c r="I116" s="480"/>
      <c r="J116" s="48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</row>
    <row r="117" spans="1:273" ht="15.7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</row>
    <row r="118" spans="1:273" ht="15.75" x14ac:dyDescent="0.25">
      <c r="A118" s="14"/>
      <c r="B118" s="11" t="s">
        <v>198</v>
      </c>
      <c r="C118" s="513" t="s">
        <v>66</v>
      </c>
      <c r="D118" s="514"/>
      <c r="E118" s="514"/>
      <c r="F118" s="514"/>
      <c r="G118" s="514"/>
      <c r="H118" s="514"/>
      <c r="I118" s="514"/>
      <c r="J118" s="514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</row>
    <row r="119" spans="1:273" x14ac:dyDescent="0.25"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</row>
    <row r="120" spans="1:273" ht="30" x14ac:dyDescent="0.25">
      <c r="A120" s="518" t="s">
        <v>200</v>
      </c>
      <c r="B120" s="516"/>
      <c r="C120" s="516"/>
      <c r="D120" s="516"/>
      <c r="E120" s="516"/>
      <c r="F120" s="516"/>
      <c r="G120" s="517"/>
      <c r="H120" s="133"/>
      <c r="I120" s="134" t="s">
        <v>273</v>
      </c>
      <c r="J120" s="134" t="s">
        <v>274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</row>
    <row r="121" spans="1:273" ht="45" x14ac:dyDescent="0.25">
      <c r="A121" s="134" t="s">
        <v>201</v>
      </c>
      <c r="B121" s="515" t="s">
        <v>157</v>
      </c>
      <c r="C121" s="516"/>
      <c r="D121" s="516"/>
      <c r="E121" s="517"/>
      <c r="F121" s="15" t="s">
        <v>234</v>
      </c>
      <c r="G121" s="15" t="s">
        <v>235</v>
      </c>
      <c r="H121" s="15" t="s">
        <v>236</v>
      </c>
      <c r="I121" s="15" t="s">
        <v>236</v>
      </c>
      <c r="J121" s="15" t="s">
        <v>236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</row>
    <row r="122" spans="1:273" x14ac:dyDescent="0.25">
      <c r="A122" s="17">
        <v>1</v>
      </c>
      <c r="B122" s="487" t="s">
        <v>1</v>
      </c>
      <c r="C122" s="538"/>
      <c r="D122" s="538"/>
      <c r="E122" s="488"/>
      <c r="F122" s="139" t="s">
        <v>2</v>
      </c>
      <c r="G122" s="139" t="s">
        <v>124</v>
      </c>
      <c r="H122" s="139" t="s">
        <v>3</v>
      </c>
      <c r="I122" s="61" t="s">
        <v>4</v>
      </c>
      <c r="J122" s="17">
        <v>7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</row>
    <row r="123" spans="1:273" ht="15.75" x14ac:dyDescent="0.25">
      <c r="A123" s="143" t="s">
        <v>347</v>
      </c>
      <c r="B123" s="607"/>
      <c r="C123" s="608"/>
      <c r="D123" s="608"/>
      <c r="E123" s="609"/>
      <c r="F123" s="88"/>
      <c r="G123" s="89"/>
      <c r="H123" s="44"/>
      <c r="I123" s="52"/>
      <c r="J123" s="45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</row>
    <row r="124" spans="1:273" ht="15.75" x14ac:dyDescent="0.25">
      <c r="A124" s="143" t="s">
        <v>348</v>
      </c>
      <c r="B124" s="607"/>
      <c r="C124" s="608"/>
      <c r="D124" s="608"/>
      <c r="E124" s="610"/>
      <c r="F124" s="57"/>
      <c r="G124" s="90"/>
      <c r="H124" s="45"/>
      <c r="I124" s="45"/>
      <c r="J124" s="45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</row>
    <row r="125" spans="1:273" ht="15.75" x14ac:dyDescent="0.25">
      <c r="A125" s="12"/>
      <c r="B125" s="542" t="s">
        <v>196</v>
      </c>
      <c r="C125" s="551"/>
      <c r="D125" s="551"/>
      <c r="E125" s="544"/>
      <c r="F125" s="81" t="s">
        <v>9</v>
      </c>
      <c r="G125" s="81" t="s">
        <v>9</v>
      </c>
      <c r="H125" s="13">
        <f>SUM(H123:H124)</f>
        <v>0</v>
      </c>
      <c r="I125" s="150">
        <f>SUM(I123:I124)</f>
        <v>0</v>
      </c>
      <c r="J125" s="150">
        <f>SUM(J123:J124)</f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</row>
    <row r="126" spans="1:273" ht="15.75" x14ac:dyDescent="0.25">
      <c r="A126" s="18"/>
      <c r="B126" s="75"/>
      <c r="C126" s="86"/>
      <c r="D126" s="86"/>
      <c r="E126" s="91"/>
      <c r="F126" s="76"/>
      <c r="G126" s="92"/>
      <c r="H126" s="92"/>
      <c r="I126" s="92"/>
      <c r="J126" s="9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</row>
    <row r="127" spans="1:273" ht="15.75" x14ac:dyDescent="0.25">
      <c r="A127" s="481" t="s">
        <v>243</v>
      </c>
      <c r="B127" s="480"/>
      <c r="C127" s="480"/>
      <c r="D127" s="480"/>
      <c r="E127" s="480"/>
      <c r="F127" s="480"/>
      <c r="G127" s="480"/>
      <c r="H127" s="480"/>
      <c r="I127" s="480"/>
      <c r="J127" s="48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</row>
    <row r="128" spans="1:273" ht="15.75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</row>
    <row r="129" spans="1:273" ht="15.75" x14ac:dyDescent="0.25">
      <c r="A129" s="481" t="s">
        <v>244</v>
      </c>
      <c r="B129" s="480"/>
      <c r="C129" s="480"/>
      <c r="D129" s="480"/>
      <c r="E129" s="480"/>
      <c r="F129" s="480"/>
      <c r="G129" s="480"/>
      <c r="H129" s="480"/>
      <c r="I129" s="480"/>
      <c r="J129" s="480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</row>
    <row r="130" spans="1:273" ht="15.75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</row>
    <row r="131" spans="1:273" ht="15.75" x14ac:dyDescent="0.25">
      <c r="A131" s="14"/>
      <c r="B131" s="11" t="s">
        <v>198</v>
      </c>
      <c r="C131" s="513" t="s">
        <v>103</v>
      </c>
      <c r="D131" s="514"/>
      <c r="E131" s="514"/>
      <c r="F131" s="514"/>
      <c r="G131" s="514"/>
      <c r="H131" s="514"/>
      <c r="I131" s="514"/>
      <c r="J131" s="514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</row>
    <row r="132" spans="1:273" x14ac:dyDescent="0.25"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</row>
    <row r="133" spans="1:273" ht="45" x14ac:dyDescent="0.25">
      <c r="A133" s="518" t="s">
        <v>200</v>
      </c>
      <c r="B133" s="516"/>
      <c r="C133" s="516"/>
      <c r="D133" s="516"/>
      <c r="E133" s="516"/>
      <c r="F133" s="516"/>
      <c r="G133" s="516"/>
      <c r="H133" s="517"/>
      <c r="I133" s="134" t="s">
        <v>273</v>
      </c>
      <c r="J133" s="134" t="s">
        <v>274</v>
      </c>
      <c r="K133" s="134" t="s">
        <v>278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</row>
    <row r="134" spans="1:273" ht="45" x14ac:dyDescent="0.25">
      <c r="A134" s="134" t="s">
        <v>201</v>
      </c>
      <c r="B134" s="515" t="s">
        <v>238</v>
      </c>
      <c r="C134" s="517"/>
      <c r="D134" s="15" t="s">
        <v>245</v>
      </c>
      <c r="E134" s="15" t="s">
        <v>246</v>
      </c>
      <c r="F134" s="15" t="s">
        <v>247</v>
      </c>
      <c r="G134" s="15" t="s">
        <v>338</v>
      </c>
      <c r="H134" s="15" t="s">
        <v>206</v>
      </c>
      <c r="I134" s="15" t="s">
        <v>206</v>
      </c>
      <c r="J134" s="15" t="s">
        <v>206</v>
      </c>
      <c r="K134" s="15" t="s">
        <v>206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</row>
    <row r="135" spans="1:273" x14ac:dyDescent="0.25">
      <c r="A135" s="17">
        <v>1</v>
      </c>
      <c r="B135" s="528" t="s">
        <v>1</v>
      </c>
      <c r="C135" s="529"/>
      <c r="D135" s="140">
        <v>3</v>
      </c>
      <c r="E135" s="139" t="s">
        <v>124</v>
      </c>
      <c r="F135" s="139" t="s">
        <v>3</v>
      </c>
      <c r="G135" s="139" t="s">
        <v>4</v>
      </c>
      <c r="H135" s="139" t="s">
        <v>5</v>
      </c>
      <c r="I135" s="61" t="s">
        <v>6</v>
      </c>
      <c r="J135" s="17">
        <v>9</v>
      </c>
      <c r="K135" s="17">
        <v>10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</row>
    <row r="136" spans="1:273" ht="15.75" x14ac:dyDescent="0.25">
      <c r="A136" s="143" t="s">
        <v>347</v>
      </c>
      <c r="B136" s="633" t="s">
        <v>248</v>
      </c>
      <c r="C136" s="659"/>
      <c r="D136" s="147"/>
      <c r="E136" s="146"/>
      <c r="F136" s="146"/>
      <c r="G136" s="53" t="s">
        <v>368</v>
      </c>
      <c r="H136" s="136"/>
      <c r="I136" s="47"/>
      <c r="J136" s="46"/>
      <c r="K136" s="4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</row>
    <row r="137" spans="1:273" ht="15.75" x14ac:dyDescent="0.25">
      <c r="A137" s="143" t="s">
        <v>348</v>
      </c>
      <c r="B137" s="629" t="s">
        <v>403</v>
      </c>
      <c r="C137" s="666"/>
      <c r="D137" s="147"/>
      <c r="E137" s="146"/>
      <c r="F137" s="146"/>
      <c r="G137" s="53" t="s">
        <v>16</v>
      </c>
      <c r="H137" s="163"/>
      <c r="I137" s="47"/>
      <c r="J137" s="46"/>
      <c r="K137" s="4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</row>
    <row r="138" spans="1:273" ht="15.75" x14ac:dyDescent="0.25">
      <c r="A138" s="143" t="s">
        <v>349</v>
      </c>
      <c r="B138" s="629" t="s">
        <v>410</v>
      </c>
      <c r="C138" s="666"/>
      <c r="D138" s="147"/>
      <c r="E138" s="146"/>
      <c r="F138" s="146"/>
      <c r="G138" s="53" t="s">
        <v>16</v>
      </c>
      <c r="H138" s="163"/>
      <c r="I138" s="47"/>
      <c r="J138" s="46"/>
      <c r="K138" s="4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</row>
    <row r="139" spans="1:273" ht="15.75" x14ac:dyDescent="0.25">
      <c r="A139" s="143" t="s">
        <v>350</v>
      </c>
      <c r="B139" s="657"/>
      <c r="C139" s="658"/>
      <c r="D139" s="147"/>
      <c r="E139" s="53"/>
      <c r="F139" s="53"/>
      <c r="G139" s="53"/>
      <c r="H139" s="46"/>
      <c r="I139" s="46"/>
      <c r="J139" s="46"/>
      <c r="K139" s="4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</row>
    <row r="140" spans="1:273" ht="15.75" x14ac:dyDescent="0.25">
      <c r="A140" s="12"/>
      <c r="B140" s="536" t="s">
        <v>196</v>
      </c>
      <c r="C140" s="565"/>
      <c r="D140" s="93" t="s">
        <v>9</v>
      </c>
      <c r="E140" s="93" t="s">
        <v>9</v>
      </c>
      <c r="F140" s="81" t="s">
        <v>9</v>
      </c>
      <c r="G140" s="81" t="s">
        <v>9</v>
      </c>
      <c r="H140" s="13">
        <f>SUM(H136:H139)</f>
        <v>0</v>
      </c>
      <c r="I140" s="150"/>
      <c r="J140" s="150"/>
      <c r="K140" s="150">
        <f t="shared" ref="K140" si="0">SUM(K136:K139)</f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</row>
    <row r="141" spans="1:273" ht="15.75" x14ac:dyDescent="0.25">
      <c r="A141" s="18"/>
      <c r="B141" s="75"/>
      <c r="C141" s="86"/>
      <c r="D141" s="86"/>
      <c r="E141" s="91"/>
      <c r="F141" s="76"/>
      <c r="G141" s="92"/>
      <c r="H141" s="92"/>
      <c r="I141" s="92"/>
      <c r="J141" s="92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</row>
    <row r="142" spans="1:273" ht="15.75" x14ac:dyDescent="0.25">
      <c r="A142" s="545" t="s">
        <v>249</v>
      </c>
      <c r="B142" s="480"/>
      <c r="C142" s="480"/>
      <c r="D142" s="480"/>
      <c r="E142" s="480"/>
      <c r="F142" s="480"/>
      <c r="G142" s="480"/>
      <c r="H142" s="480"/>
      <c r="I142" s="480"/>
      <c r="J142" s="480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</row>
    <row r="143" spans="1:273" ht="15.75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</row>
    <row r="144" spans="1:273" ht="15.75" x14ac:dyDescent="0.25">
      <c r="A144" s="14"/>
      <c r="B144" s="11" t="s">
        <v>198</v>
      </c>
      <c r="C144" s="513" t="s">
        <v>103</v>
      </c>
      <c r="D144" s="514"/>
      <c r="E144" s="514"/>
      <c r="F144" s="514"/>
      <c r="G144" s="514"/>
      <c r="H144" s="514"/>
      <c r="I144" s="514"/>
      <c r="J144" s="514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</row>
    <row r="145" spans="1:273" x14ac:dyDescent="0.25"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</row>
    <row r="146" spans="1:273" ht="45" x14ac:dyDescent="0.25">
      <c r="A146" s="518" t="s">
        <v>200</v>
      </c>
      <c r="B146" s="516"/>
      <c r="C146" s="516"/>
      <c r="D146" s="516"/>
      <c r="E146" s="516"/>
      <c r="F146" s="516"/>
      <c r="G146" s="516"/>
      <c r="H146" s="517"/>
      <c r="I146" s="134" t="s">
        <v>273</v>
      </c>
      <c r="J146" s="134" t="s">
        <v>274</v>
      </c>
      <c r="K146" s="134" t="s">
        <v>278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</row>
    <row r="147" spans="1:273" ht="45" x14ac:dyDescent="0.25">
      <c r="A147" s="134" t="s">
        <v>201</v>
      </c>
      <c r="B147" s="515" t="s">
        <v>238</v>
      </c>
      <c r="C147" s="516"/>
      <c r="D147" s="517"/>
      <c r="E147" s="15" t="s">
        <v>250</v>
      </c>
      <c r="F147" s="15" t="s">
        <v>251</v>
      </c>
      <c r="G147" s="15" t="s">
        <v>338</v>
      </c>
      <c r="H147" s="15" t="s">
        <v>206</v>
      </c>
      <c r="I147" s="15" t="s">
        <v>206</v>
      </c>
      <c r="J147" s="15" t="s">
        <v>206</v>
      </c>
      <c r="K147" s="15" t="s">
        <v>206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</row>
    <row r="148" spans="1:273" x14ac:dyDescent="0.25">
      <c r="A148" s="140">
        <v>1</v>
      </c>
      <c r="B148" s="528" t="s">
        <v>1</v>
      </c>
      <c r="C148" s="529"/>
      <c r="D148" s="529"/>
      <c r="E148" s="139" t="s">
        <v>2</v>
      </c>
      <c r="F148" s="139" t="s">
        <v>124</v>
      </c>
      <c r="G148" s="139" t="s">
        <v>3</v>
      </c>
      <c r="H148" s="139" t="s">
        <v>4</v>
      </c>
      <c r="I148" s="139" t="s">
        <v>5</v>
      </c>
      <c r="J148" s="139" t="s">
        <v>6</v>
      </c>
      <c r="K148" s="139" t="s">
        <v>264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</row>
    <row r="149" spans="1:273" ht="15.75" x14ac:dyDescent="0.25">
      <c r="A149" s="143" t="s">
        <v>347</v>
      </c>
      <c r="B149" s="633" t="s">
        <v>248</v>
      </c>
      <c r="C149" s="659"/>
      <c r="D149" s="659"/>
      <c r="E149" s="146"/>
      <c r="F149" s="146"/>
      <c r="G149" s="146"/>
      <c r="H149" s="136"/>
      <c r="I149" s="47"/>
      <c r="J149" s="46"/>
      <c r="K149" s="4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</row>
    <row r="150" spans="1:273" ht="15.75" x14ac:dyDescent="0.25">
      <c r="A150" s="143" t="s">
        <v>348</v>
      </c>
      <c r="B150" s="629"/>
      <c r="C150" s="666"/>
      <c r="D150" s="666"/>
      <c r="E150" s="59"/>
      <c r="F150" s="53"/>
      <c r="G150" s="53" t="s">
        <v>16</v>
      </c>
      <c r="H150" s="125"/>
      <c r="I150" s="46"/>
      <c r="J150" s="46"/>
      <c r="K150" s="4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</row>
    <row r="151" spans="1:273" ht="15.75" x14ac:dyDescent="0.25">
      <c r="A151" s="143">
        <v>3</v>
      </c>
      <c r="B151" s="629"/>
      <c r="C151" s="666"/>
      <c r="D151" s="666"/>
      <c r="E151" s="59"/>
      <c r="F151" s="53"/>
      <c r="G151" s="53"/>
      <c r="H151" s="46"/>
      <c r="I151" s="46"/>
      <c r="J151" s="46"/>
      <c r="K151" s="4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</row>
    <row r="152" spans="1:273" ht="15.75" x14ac:dyDescent="0.25">
      <c r="A152" s="12"/>
      <c r="B152" s="542" t="s">
        <v>196</v>
      </c>
      <c r="C152" s="551"/>
      <c r="D152" s="544"/>
      <c r="E152" s="93" t="s">
        <v>9</v>
      </c>
      <c r="F152" s="81" t="s">
        <v>9</v>
      </c>
      <c r="G152" s="81" t="s">
        <v>9</v>
      </c>
      <c r="H152" s="13">
        <f>SUM(H149:H151)</f>
        <v>0</v>
      </c>
      <c r="I152" s="150">
        <v>0</v>
      </c>
      <c r="J152" s="150">
        <v>0</v>
      </c>
      <c r="K152" s="150">
        <f t="shared" ref="K152" si="1">SUM(K149:K151)</f>
        <v>0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</row>
    <row r="153" spans="1:273" x14ac:dyDescent="0.25"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</row>
    <row r="154" spans="1:273" ht="15.75" x14ac:dyDescent="0.25">
      <c r="A154" s="545" t="s">
        <v>252</v>
      </c>
      <c r="B154" s="480"/>
      <c r="C154" s="480"/>
      <c r="D154" s="480"/>
      <c r="E154" s="480"/>
      <c r="F154" s="480"/>
      <c r="G154" s="480"/>
      <c r="H154" s="480"/>
      <c r="I154" s="480"/>
      <c r="J154" s="480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</row>
    <row r="155" spans="1:273" ht="15.75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</row>
    <row r="156" spans="1:273" ht="15.75" x14ac:dyDescent="0.25">
      <c r="A156" s="14"/>
      <c r="B156" s="11" t="s">
        <v>198</v>
      </c>
      <c r="C156" s="513" t="s">
        <v>103</v>
      </c>
      <c r="D156" s="514"/>
      <c r="E156" s="514"/>
      <c r="F156" s="514"/>
      <c r="G156" s="514"/>
      <c r="H156" s="514"/>
      <c r="I156" s="514"/>
      <c r="J156" s="514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</row>
    <row r="157" spans="1:273" x14ac:dyDescent="0.25"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</row>
    <row r="158" spans="1:273" ht="45" x14ac:dyDescent="0.25">
      <c r="A158" s="518" t="s">
        <v>200</v>
      </c>
      <c r="B158" s="516"/>
      <c r="C158" s="516"/>
      <c r="D158" s="516"/>
      <c r="E158" s="516"/>
      <c r="F158" s="516"/>
      <c r="G158" s="516"/>
      <c r="H158" s="517"/>
      <c r="I158" s="134" t="s">
        <v>273</v>
      </c>
      <c r="J158" s="134" t="s">
        <v>274</v>
      </c>
      <c r="K158" s="134" t="s">
        <v>278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</row>
    <row r="159" spans="1:273" ht="60" x14ac:dyDescent="0.25">
      <c r="A159" s="134" t="s">
        <v>201</v>
      </c>
      <c r="B159" s="515" t="s">
        <v>157</v>
      </c>
      <c r="C159" s="516"/>
      <c r="D159" s="15" t="s">
        <v>253</v>
      </c>
      <c r="E159" s="15" t="s">
        <v>254</v>
      </c>
      <c r="F159" s="15" t="s">
        <v>255</v>
      </c>
      <c r="G159" s="15" t="s">
        <v>338</v>
      </c>
      <c r="H159" s="15" t="s">
        <v>206</v>
      </c>
      <c r="I159" s="15" t="s">
        <v>206</v>
      </c>
      <c r="J159" s="15" t="s">
        <v>206</v>
      </c>
      <c r="K159" s="15" t="s">
        <v>206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</row>
    <row r="160" spans="1:273" x14ac:dyDescent="0.25">
      <c r="A160" s="17">
        <v>1</v>
      </c>
      <c r="B160" s="487" t="s">
        <v>1</v>
      </c>
      <c r="C160" s="488"/>
      <c r="D160" s="139" t="s">
        <v>2</v>
      </c>
      <c r="E160" s="139" t="s">
        <v>124</v>
      </c>
      <c r="F160" s="139" t="s">
        <v>3</v>
      </c>
      <c r="G160" s="139" t="s">
        <v>4</v>
      </c>
      <c r="H160" s="139" t="s">
        <v>5</v>
      </c>
      <c r="I160" s="139" t="s">
        <v>6</v>
      </c>
      <c r="J160" s="61" t="s">
        <v>264</v>
      </c>
      <c r="K160" s="61" t="s">
        <v>398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</row>
    <row r="161" spans="1:273" ht="15.75" x14ac:dyDescent="0.25">
      <c r="A161" s="143" t="s">
        <v>347</v>
      </c>
      <c r="B161" s="663" t="s">
        <v>248</v>
      </c>
      <c r="C161" s="664"/>
      <c r="D161" s="145"/>
      <c r="E161" s="54"/>
      <c r="F161" s="62"/>
      <c r="G161" s="94"/>
      <c r="H161" s="49"/>
      <c r="I161" s="46"/>
      <c r="J161" s="46"/>
      <c r="K161" s="4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</row>
    <row r="162" spans="1:273" ht="15.75" x14ac:dyDescent="0.25">
      <c r="A162" s="143" t="s">
        <v>348</v>
      </c>
      <c r="B162" s="507" t="s">
        <v>404</v>
      </c>
      <c r="C162" s="523"/>
      <c r="D162" s="174"/>
      <c r="E162" s="54"/>
      <c r="F162" s="55"/>
      <c r="G162" s="94" t="s">
        <v>16</v>
      </c>
      <c r="H162" s="131"/>
      <c r="I162" s="47"/>
      <c r="J162" s="46"/>
      <c r="K162" s="4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</row>
    <row r="163" spans="1:273" ht="15.75" x14ac:dyDescent="0.25">
      <c r="A163" s="143" t="s">
        <v>349</v>
      </c>
      <c r="B163" s="569" t="s">
        <v>405</v>
      </c>
      <c r="C163" s="570"/>
      <c r="D163" s="174"/>
      <c r="E163" s="54"/>
      <c r="F163" s="55"/>
      <c r="G163" s="94" t="s">
        <v>16</v>
      </c>
      <c r="H163" s="131"/>
      <c r="I163" s="47"/>
      <c r="J163" s="46"/>
      <c r="K163" s="4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</row>
    <row r="164" spans="1:273" ht="15.75" x14ac:dyDescent="0.25">
      <c r="A164" s="143" t="s">
        <v>350</v>
      </c>
      <c r="B164" s="519" t="s">
        <v>406</v>
      </c>
      <c r="C164" s="521"/>
      <c r="D164" s="95"/>
      <c r="E164" s="54"/>
      <c r="F164" s="55"/>
      <c r="G164" s="94" t="s">
        <v>16</v>
      </c>
      <c r="H164" s="131"/>
      <c r="I164" s="47"/>
      <c r="J164" s="46"/>
      <c r="K164" s="4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</row>
    <row r="165" spans="1:273" ht="15.75" x14ac:dyDescent="0.25">
      <c r="A165" s="143" t="s">
        <v>351</v>
      </c>
      <c r="B165" s="660"/>
      <c r="C165" s="661"/>
      <c r="D165" s="95"/>
      <c r="E165" s="54"/>
      <c r="F165" s="55"/>
      <c r="G165" s="94"/>
      <c r="H165" s="49"/>
      <c r="I165" s="47"/>
      <c r="J165" s="46"/>
      <c r="K165" s="4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</row>
    <row r="166" spans="1:273" ht="15.75" x14ac:dyDescent="0.25">
      <c r="A166" s="143" t="s">
        <v>352</v>
      </c>
      <c r="B166" s="660"/>
      <c r="C166" s="661"/>
      <c r="D166" s="95"/>
      <c r="E166" s="54"/>
      <c r="F166" s="55"/>
      <c r="G166" s="94"/>
      <c r="H166" s="49"/>
      <c r="I166" s="47"/>
      <c r="J166" s="46"/>
      <c r="K166" s="4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</row>
    <row r="167" spans="1:273" ht="15.75" x14ac:dyDescent="0.25">
      <c r="A167" s="12"/>
      <c r="B167" s="542" t="s">
        <v>196</v>
      </c>
      <c r="C167" s="568"/>
      <c r="D167" s="81" t="s">
        <v>9</v>
      </c>
      <c r="E167" s="81" t="s">
        <v>9</v>
      </c>
      <c r="F167" s="81" t="s">
        <v>9</v>
      </c>
      <c r="G167" s="81" t="s">
        <v>9</v>
      </c>
      <c r="H167" s="65">
        <f>SUM(H161:H166)</f>
        <v>0</v>
      </c>
      <c r="I167" s="161"/>
      <c r="J167" s="150"/>
      <c r="K167" s="150"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</row>
    <row r="168" spans="1:273" x14ac:dyDescent="0.25"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  <c r="JI168" s="6"/>
      <c r="JJ168" s="6"/>
      <c r="JK168" s="6"/>
      <c r="JL168" s="6"/>
      <c r="JM168" s="6"/>
    </row>
    <row r="169" spans="1:273" s="14" customFormat="1" ht="15.75" x14ac:dyDescent="0.25">
      <c r="B169" s="11" t="s">
        <v>198</v>
      </c>
      <c r="C169" s="513" t="s">
        <v>106</v>
      </c>
      <c r="D169" s="514"/>
      <c r="E169" s="514"/>
      <c r="F169" s="514"/>
      <c r="G169" s="514"/>
      <c r="H169" s="514"/>
      <c r="I169" s="514"/>
      <c r="J169" s="514"/>
    </row>
    <row r="170" spans="1:273" x14ac:dyDescent="0.25"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</row>
    <row r="171" spans="1:273" ht="45" x14ac:dyDescent="0.25">
      <c r="A171" s="518" t="s">
        <v>200</v>
      </c>
      <c r="B171" s="516"/>
      <c r="C171" s="516"/>
      <c r="D171" s="516"/>
      <c r="E171" s="516"/>
      <c r="F171" s="516"/>
      <c r="G171" s="516"/>
      <c r="H171" s="517"/>
      <c r="I171" s="134" t="s">
        <v>273</v>
      </c>
      <c r="J171" s="134" t="s">
        <v>274</v>
      </c>
      <c r="K171" s="134" t="s">
        <v>278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</row>
    <row r="172" spans="1:273" ht="60" x14ac:dyDescent="0.25">
      <c r="A172" s="134" t="s">
        <v>201</v>
      </c>
      <c r="B172" s="515" t="s">
        <v>157</v>
      </c>
      <c r="C172" s="516"/>
      <c r="D172" s="15" t="s">
        <v>253</v>
      </c>
      <c r="E172" s="15" t="s">
        <v>254</v>
      </c>
      <c r="F172" s="15" t="s">
        <v>255</v>
      </c>
      <c r="G172" s="15" t="s">
        <v>338</v>
      </c>
      <c r="H172" s="15" t="s">
        <v>206</v>
      </c>
      <c r="I172" s="15" t="s">
        <v>206</v>
      </c>
      <c r="J172" s="15" t="s">
        <v>206</v>
      </c>
      <c r="K172" s="15" t="s">
        <v>206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  <c r="JI172" s="6"/>
      <c r="JJ172" s="6"/>
      <c r="JK172" s="6"/>
      <c r="JL172" s="6"/>
      <c r="JM172" s="6"/>
    </row>
    <row r="173" spans="1:273" x14ac:dyDescent="0.25">
      <c r="A173" s="17">
        <v>1</v>
      </c>
      <c r="B173" s="662">
        <v>2</v>
      </c>
      <c r="C173" s="488"/>
      <c r="D173" s="182">
        <v>3</v>
      </c>
      <c r="E173" s="182">
        <v>4</v>
      </c>
      <c r="F173" s="182">
        <v>5</v>
      </c>
      <c r="G173" s="182">
        <v>6</v>
      </c>
      <c r="H173" s="182">
        <v>7</v>
      </c>
      <c r="I173" s="182">
        <v>8</v>
      </c>
      <c r="J173" s="184">
        <v>9</v>
      </c>
      <c r="K173" s="184">
        <v>10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</row>
    <row r="174" spans="1:273" ht="15.75" x14ac:dyDescent="0.25">
      <c r="A174" s="143" t="s">
        <v>347</v>
      </c>
      <c r="B174" s="663" t="s">
        <v>248</v>
      </c>
      <c r="C174" s="664"/>
      <c r="D174" s="145"/>
      <c r="E174" s="54"/>
      <c r="F174" s="62"/>
      <c r="G174" s="53"/>
      <c r="H174" s="49"/>
      <c r="I174" s="46"/>
      <c r="J174" s="46"/>
      <c r="K174" s="4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</row>
    <row r="175" spans="1:273" ht="15.75" x14ac:dyDescent="0.25">
      <c r="A175" s="143" t="s">
        <v>348</v>
      </c>
      <c r="B175" s="507" t="s">
        <v>256</v>
      </c>
      <c r="C175" s="523"/>
      <c r="D175" s="145"/>
      <c r="E175" s="54"/>
      <c r="F175" s="55"/>
      <c r="G175" s="53" t="s">
        <v>16</v>
      </c>
      <c r="H175" s="131"/>
      <c r="I175" s="47"/>
      <c r="J175" s="46"/>
      <c r="K175" s="4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</row>
    <row r="176" spans="1:273" ht="15.75" x14ac:dyDescent="0.25">
      <c r="A176" s="143" t="s">
        <v>349</v>
      </c>
      <c r="B176" s="607" t="s">
        <v>411</v>
      </c>
      <c r="C176" s="665"/>
      <c r="D176" s="145"/>
      <c r="E176" s="54"/>
      <c r="F176" s="55"/>
      <c r="G176" s="53" t="s">
        <v>16</v>
      </c>
      <c r="H176" s="49"/>
      <c r="I176" s="47"/>
      <c r="J176" s="46"/>
      <c r="K176" s="4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</row>
    <row r="177" spans="1:273" ht="15.75" x14ac:dyDescent="0.25">
      <c r="A177" s="12"/>
      <c r="B177" s="542" t="s">
        <v>196</v>
      </c>
      <c r="C177" s="568"/>
      <c r="D177" s="81" t="s">
        <v>9</v>
      </c>
      <c r="E177" s="81" t="s">
        <v>9</v>
      </c>
      <c r="F177" s="81" t="s">
        <v>9</v>
      </c>
      <c r="G177" s="81" t="s">
        <v>9</v>
      </c>
      <c r="H177" s="65">
        <f>SUM(H174:H176)</f>
        <v>0</v>
      </c>
      <c r="I177" s="157"/>
      <c r="J177" s="175"/>
      <c r="K177" s="175">
        <v>0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</row>
    <row r="178" spans="1:273" x14ac:dyDescent="0.25"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</row>
    <row r="179" spans="1:273" ht="15.75" x14ac:dyDescent="0.25">
      <c r="A179" s="545" t="s">
        <v>257</v>
      </c>
      <c r="B179" s="480"/>
      <c r="C179" s="480"/>
      <c r="D179" s="480"/>
      <c r="E179" s="480"/>
      <c r="F179" s="480"/>
      <c r="G179" s="480"/>
      <c r="H179" s="480"/>
      <c r="I179" s="480"/>
      <c r="J179" s="48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</row>
    <row r="180" spans="1:273" ht="15.75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</row>
    <row r="181" spans="1:273" ht="15.75" x14ac:dyDescent="0.25">
      <c r="A181" s="14"/>
      <c r="B181" s="11" t="s">
        <v>198</v>
      </c>
      <c r="C181" s="513" t="s">
        <v>103</v>
      </c>
      <c r="D181" s="514"/>
      <c r="E181" s="514"/>
      <c r="F181" s="514"/>
      <c r="G181" s="514"/>
      <c r="H181" s="514"/>
      <c r="I181" s="514"/>
      <c r="J181" s="51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  <c r="JI181" s="6"/>
      <c r="JJ181" s="6"/>
      <c r="JK181" s="6"/>
      <c r="JL181" s="6"/>
      <c r="JM181" s="6"/>
    </row>
    <row r="182" spans="1:273" x14ac:dyDescent="0.25"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</row>
    <row r="183" spans="1:273" ht="45" x14ac:dyDescent="0.25">
      <c r="A183" s="518" t="s">
        <v>200</v>
      </c>
      <c r="B183" s="516"/>
      <c r="C183" s="516"/>
      <c r="D183" s="516"/>
      <c r="E183" s="516"/>
      <c r="F183" s="516"/>
      <c r="G183" s="516"/>
      <c r="H183" s="517"/>
      <c r="I183" s="134" t="s">
        <v>273</v>
      </c>
      <c r="J183" s="134" t="s">
        <v>274</v>
      </c>
      <c r="K183" s="134" t="s">
        <v>278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</row>
    <row r="184" spans="1:273" ht="60" x14ac:dyDescent="0.25">
      <c r="A184" s="134" t="s">
        <v>201</v>
      </c>
      <c r="B184" s="515" t="s">
        <v>157</v>
      </c>
      <c r="C184" s="516"/>
      <c r="D184" s="517"/>
      <c r="E184" s="15" t="s">
        <v>258</v>
      </c>
      <c r="F184" s="15" t="s">
        <v>259</v>
      </c>
      <c r="G184" s="15" t="s">
        <v>338</v>
      </c>
      <c r="H184" s="15" t="s">
        <v>260</v>
      </c>
      <c r="I184" s="15" t="s">
        <v>260</v>
      </c>
      <c r="J184" s="15" t="s">
        <v>260</v>
      </c>
      <c r="K184" s="15" t="s">
        <v>260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  <c r="JI184" s="6"/>
      <c r="JJ184" s="6"/>
      <c r="JK184" s="6"/>
      <c r="JL184" s="6"/>
      <c r="JM184" s="6"/>
    </row>
    <row r="185" spans="1:273" x14ac:dyDescent="0.25">
      <c r="A185" s="17">
        <v>1</v>
      </c>
      <c r="B185" s="487" t="s">
        <v>1</v>
      </c>
      <c r="C185" s="557"/>
      <c r="D185" s="558"/>
      <c r="E185" s="139" t="s">
        <v>2</v>
      </c>
      <c r="F185" s="139" t="s">
        <v>124</v>
      </c>
      <c r="G185" s="139" t="s">
        <v>3</v>
      </c>
      <c r="H185" s="139" t="s">
        <v>4</v>
      </c>
      <c r="I185" s="139" t="s">
        <v>5</v>
      </c>
      <c r="J185" s="61" t="s">
        <v>6</v>
      </c>
      <c r="K185" s="61" t="s">
        <v>264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</row>
    <row r="186" spans="1:273" ht="15.75" x14ac:dyDescent="0.25">
      <c r="A186" s="143" t="s">
        <v>347</v>
      </c>
      <c r="B186" s="633" t="s">
        <v>248</v>
      </c>
      <c r="C186" s="638"/>
      <c r="D186" s="638"/>
      <c r="E186" s="79"/>
      <c r="F186" s="62"/>
      <c r="G186" s="63"/>
      <c r="H186" s="46"/>
      <c r="I186" s="46"/>
      <c r="J186" s="46"/>
      <c r="K186" s="4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</row>
    <row r="187" spans="1:273" ht="15.75" x14ac:dyDescent="0.25">
      <c r="A187" s="143" t="s">
        <v>348</v>
      </c>
      <c r="B187" s="629"/>
      <c r="C187" s="639"/>
      <c r="D187" s="639"/>
      <c r="E187" s="79"/>
      <c r="F187" s="62"/>
      <c r="G187" s="63">
        <v>120</v>
      </c>
      <c r="H187" s="46"/>
      <c r="I187" s="46"/>
      <c r="J187" s="46"/>
      <c r="K187" s="4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  <c r="JI187" s="6"/>
      <c r="JJ187" s="6"/>
      <c r="JK187" s="6"/>
      <c r="JL187" s="6"/>
      <c r="JM187" s="6"/>
    </row>
    <row r="188" spans="1:273" ht="15.75" x14ac:dyDescent="0.25">
      <c r="A188" s="12"/>
      <c r="B188" s="542" t="s">
        <v>196</v>
      </c>
      <c r="C188" s="551"/>
      <c r="D188" s="544"/>
      <c r="E188" s="93" t="s">
        <v>9</v>
      </c>
      <c r="F188" s="81" t="s">
        <v>9</v>
      </c>
      <c r="G188" s="81" t="s">
        <v>9</v>
      </c>
      <c r="H188" s="13">
        <f>SUM(H186:H187)</f>
        <v>0</v>
      </c>
      <c r="I188" s="150">
        <f>SUM(I185:I187)</f>
        <v>0</v>
      </c>
      <c r="J188" s="150">
        <f>SUM(J185:J187)</f>
        <v>0</v>
      </c>
      <c r="K188" s="150">
        <f>SUM(K186:K187)</f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</row>
    <row r="189" spans="1:273" x14ac:dyDescent="0.25"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</row>
    <row r="190" spans="1:273" ht="15.75" x14ac:dyDescent="0.25">
      <c r="A190" s="545" t="s">
        <v>261</v>
      </c>
      <c r="B190" s="480"/>
      <c r="C190" s="480"/>
      <c r="D190" s="480"/>
      <c r="E190" s="480"/>
      <c r="F190" s="480"/>
      <c r="G190" s="480"/>
      <c r="H190" s="480"/>
      <c r="I190" s="480"/>
      <c r="J190" s="480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</row>
    <row r="191" spans="1:273" ht="15.75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</row>
    <row r="192" spans="1:273" ht="15.75" x14ac:dyDescent="0.25">
      <c r="A192" s="14"/>
      <c r="B192" s="11" t="s">
        <v>198</v>
      </c>
      <c r="C192" s="513" t="s">
        <v>103</v>
      </c>
      <c r="D192" s="514"/>
      <c r="E192" s="514"/>
      <c r="F192" s="514"/>
      <c r="G192" s="514"/>
      <c r="H192" s="514"/>
      <c r="I192" s="514"/>
      <c r="J192" s="514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</row>
    <row r="193" spans="1:273" x14ac:dyDescent="0.25"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  <c r="JI193" s="6"/>
      <c r="JJ193" s="6"/>
      <c r="JK193" s="6"/>
      <c r="JL193" s="6"/>
      <c r="JM193" s="6"/>
    </row>
    <row r="194" spans="1:273" ht="45" x14ac:dyDescent="0.25">
      <c r="A194" s="518" t="s">
        <v>200</v>
      </c>
      <c r="B194" s="516"/>
      <c r="C194" s="516"/>
      <c r="D194" s="516"/>
      <c r="E194" s="516"/>
      <c r="F194" s="516"/>
      <c r="G194" s="516"/>
      <c r="H194" s="517"/>
      <c r="I194" s="134" t="s">
        <v>273</v>
      </c>
      <c r="J194" s="134" t="s">
        <v>274</v>
      </c>
      <c r="K194" s="134" t="s">
        <v>278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  <c r="JI194" s="6"/>
      <c r="JJ194" s="6"/>
      <c r="JK194" s="6"/>
      <c r="JL194" s="6"/>
      <c r="JM194" s="6"/>
    </row>
    <row r="195" spans="1:273" ht="45.75" customHeight="1" x14ac:dyDescent="0.25">
      <c r="A195" s="134" t="s">
        <v>201</v>
      </c>
      <c r="B195" s="515" t="s">
        <v>238</v>
      </c>
      <c r="C195" s="516"/>
      <c r="D195" s="517"/>
      <c r="E195" s="15" t="s">
        <v>262</v>
      </c>
      <c r="F195" s="15" t="s">
        <v>263</v>
      </c>
      <c r="G195" s="15" t="s">
        <v>338</v>
      </c>
      <c r="H195" s="15" t="s">
        <v>337</v>
      </c>
      <c r="I195" s="15" t="s">
        <v>337</v>
      </c>
      <c r="J195" s="15" t="s">
        <v>337</v>
      </c>
      <c r="K195" s="15" t="s">
        <v>337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</row>
    <row r="196" spans="1:273" x14ac:dyDescent="0.25">
      <c r="A196" s="17">
        <v>1</v>
      </c>
      <c r="B196" s="662">
        <v>2</v>
      </c>
      <c r="C196" s="557"/>
      <c r="D196" s="558"/>
      <c r="E196" s="182">
        <v>3</v>
      </c>
      <c r="F196" s="182">
        <v>4</v>
      </c>
      <c r="G196" s="182">
        <v>5</v>
      </c>
      <c r="H196" s="182">
        <v>6</v>
      </c>
      <c r="I196" s="182">
        <v>7</v>
      </c>
      <c r="J196" s="184">
        <v>8</v>
      </c>
      <c r="K196" s="184">
        <v>9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</row>
    <row r="197" spans="1:273" ht="15" customHeight="1" x14ac:dyDescent="0.25">
      <c r="A197" s="96" t="s">
        <v>347</v>
      </c>
      <c r="B197" s="530" t="s">
        <v>248</v>
      </c>
      <c r="C197" s="562"/>
      <c r="D197" s="562"/>
      <c r="E197" s="48"/>
      <c r="F197" s="48"/>
      <c r="G197" s="183">
        <v>110</v>
      </c>
      <c r="H197" s="49"/>
      <c r="I197" s="51"/>
      <c r="J197" s="51"/>
      <c r="K197" s="51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</row>
    <row r="198" spans="1:273" ht="15.6" customHeight="1" x14ac:dyDescent="0.25">
      <c r="A198" s="96" t="s">
        <v>348</v>
      </c>
      <c r="B198" s="519" t="s">
        <v>430</v>
      </c>
      <c r="C198" s="619"/>
      <c r="D198" s="620"/>
      <c r="E198" s="48"/>
      <c r="F198" s="48"/>
      <c r="G198" s="183">
        <v>120</v>
      </c>
      <c r="H198" s="131"/>
      <c r="I198" s="51"/>
      <c r="J198" s="51"/>
      <c r="K198" s="51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</row>
    <row r="199" spans="1:273" ht="15.75" x14ac:dyDescent="0.25">
      <c r="A199" s="96" t="s">
        <v>349</v>
      </c>
      <c r="B199" s="507"/>
      <c r="C199" s="623"/>
      <c r="D199" s="624"/>
      <c r="E199" s="48"/>
      <c r="F199" s="48"/>
      <c r="G199" s="183">
        <v>120</v>
      </c>
      <c r="H199" s="131"/>
      <c r="I199" s="51"/>
      <c r="J199" s="51"/>
      <c r="K199" s="51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</row>
    <row r="200" spans="1:273" ht="15.75" x14ac:dyDescent="0.25">
      <c r="A200" s="96" t="s">
        <v>350</v>
      </c>
      <c r="B200" s="507"/>
      <c r="C200" s="623"/>
      <c r="D200" s="624"/>
      <c r="E200" s="48"/>
      <c r="F200" s="48"/>
      <c r="G200" s="183"/>
      <c r="H200" s="131"/>
      <c r="I200" s="51"/>
      <c r="J200" s="51"/>
      <c r="K200" s="51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</row>
    <row r="201" spans="1:273" ht="15.75" x14ac:dyDescent="0.25">
      <c r="A201" s="96" t="s">
        <v>351</v>
      </c>
      <c r="B201" s="507"/>
      <c r="C201" s="623"/>
      <c r="D201" s="624"/>
      <c r="E201" s="48"/>
      <c r="F201" s="48"/>
      <c r="G201" s="183"/>
      <c r="H201" s="131"/>
      <c r="I201" s="51"/>
      <c r="J201" s="51"/>
      <c r="K201" s="51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</row>
    <row r="202" spans="1:273" ht="28.9" customHeight="1" x14ac:dyDescent="0.25">
      <c r="A202" s="96" t="s">
        <v>352</v>
      </c>
      <c r="B202" s="507"/>
      <c r="C202" s="623"/>
      <c r="D202" s="624"/>
      <c r="E202" s="48"/>
      <c r="F202" s="48"/>
      <c r="G202" s="50"/>
      <c r="H202" s="131"/>
      <c r="I202" s="51"/>
      <c r="J202" s="51"/>
      <c r="K202" s="51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</row>
    <row r="203" spans="1:273" ht="15.75" x14ac:dyDescent="0.25">
      <c r="A203" s="96" t="s">
        <v>353</v>
      </c>
      <c r="B203" s="507"/>
      <c r="C203" s="623"/>
      <c r="D203" s="624"/>
      <c r="E203" s="48"/>
      <c r="F203" s="48"/>
      <c r="G203" s="50"/>
      <c r="H203" s="131"/>
      <c r="I203" s="51"/>
      <c r="J203" s="51"/>
      <c r="K203" s="51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</row>
    <row r="204" spans="1:273" ht="30" customHeight="1" x14ac:dyDescent="0.25">
      <c r="A204" s="96" t="s">
        <v>354</v>
      </c>
      <c r="B204" s="519"/>
      <c r="C204" s="619"/>
      <c r="D204" s="620"/>
      <c r="E204" s="48"/>
      <c r="F204" s="48"/>
      <c r="G204" s="50"/>
      <c r="H204" s="131"/>
      <c r="I204" s="51"/>
      <c r="J204" s="51"/>
      <c r="K204" s="51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</row>
    <row r="205" spans="1:273" ht="15.75" x14ac:dyDescent="0.25">
      <c r="A205" s="96" t="s">
        <v>355</v>
      </c>
      <c r="B205" s="507"/>
      <c r="C205" s="623"/>
      <c r="D205" s="624"/>
      <c r="E205" s="48"/>
      <c r="F205" s="48"/>
      <c r="G205" s="50"/>
      <c r="H205" s="131"/>
      <c r="I205" s="51"/>
      <c r="J205" s="51"/>
      <c r="K205" s="51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</row>
    <row r="206" spans="1:273" ht="15.75" x14ac:dyDescent="0.25">
      <c r="A206" s="96" t="s">
        <v>356</v>
      </c>
      <c r="B206" s="507"/>
      <c r="C206" s="623"/>
      <c r="D206" s="624"/>
      <c r="E206" s="48"/>
      <c r="F206" s="48"/>
      <c r="G206" s="50"/>
      <c r="H206" s="131"/>
      <c r="I206" s="51"/>
      <c r="J206" s="51"/>
      <c r="K206" s="51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  <c r="JI206" s="6"/>
      <c r="JJ206" s="6"/>
      <c r="JK206" s="6"/>
      <c r="JL206" s="6"/>
      <c r="JM206" s="6"/>
    </row>
    <row r="207" spans="1:273" ht="15.75" x14ac:dyDescent="0.25">
      <c r="A207" s="96" t="s">
        <v>387</v>
      </c>
      <c r="B207" s="507"/>
      <c r="C207" s="623"/>
      <c r="D207" s="624"/>
      <c r="E207" s="48"/>
      <c r="F207" s="48"/>
      <c r="G207" s="50"/>
      <c r="H207" s="131"/>
      <c r="I207" s="51"/>
      <c r="J207" s="51"/>
      <c r="K207" s="51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</row>
    <row r="208" spans="1:273" ht="15.75" x14ac:dyDescent="0.25">
      <c r="A208" s="96" t="s">
        <v>388</v>
      </c>
      <c r="B208" s="507"/>
      <c r="C208" s="623"/>
      <c r="D208" s="624"/>
      <c r="E208" s="48"/>
      <c r="F208" s="48"/>
      <c r="G208" s="50"/>
      <c r="H208" s="131"/>
      <c r="I208" s="51"/>
      <c r="J208" s="51"/>
      <c r="K208" s="51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  <c r="JI208" s="6"/>
      <c r="JJ208" s="6"/>
      <c r="JK208" s="6"/>
      <c r="JL208" s="6"/>
      <c r="JM208" s="6"/>
    </row>
    <row r="209" spans="1:273" ht="15.75" x14ac:dyDescent="0.25">
      <c r="A209" s="96" t="s">
        <v>389</v>
      </c>
      <c r="B209" s="507"/>
      <c r="C209" s="623"/>
      <c r="D209" s="624"/>
      <c r="E209" s="48"/>
      <c r="F209" s="48"/>
      <c r="G209" s="50"/>
      <c r="H209" s="131"/>
      <c r="I209" s="51"/>
      <c r="J209" s="51"/>
      <c r="K209" s="51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  <c r="JI209" s="6"/>
      <c r="JJ209" s="6"/>
      <c r="JK209" s="6"/>
      <c r="JL209" s="6"/>
      <c r="JM209" s="6"/>
    </row>
    <row r="210" spans="1:273" ht="15.75" x14ac:dyDescent="0.25">
      <c r="A210" s="96" t="s">
        <v>390</v>
      </c>
      <c r="B210" s="507"/>
      <c r="C210" s="623"/>
      <c r="D210" s="624"/>
      <c r="E210" s="48"/>
      <c r="F210" s="48"/>
      <c r="G210" s="50"/>
      <c r="H210" s="131"/>
      <c r="I210" s="51"/>
      <c r="J210" s="51"/>
      <c r="K210" s="51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  <c r="JI210" s="6"/>
      <c r="JJ210" s="6"/>
      <c r="JK210" s="6"/>
      <c r="JL210" s="6"/>
      <c r="JM210" s="6"/>
    </row>
    <row r="211" spans="1:273" ht="15.75" x14ac:dyDescent="0.25">
      <c r="A211" s="96" t="s">
        <v>391</v>
      </c>
      <c r="B211" s="507"/>
      <c r="C211" s="623"/>
      <c r="D211" s="624"/>
      <c r="E211" s="48"/>
      <c r="F211" s="48"/>
      <c r="G211" s="50"/>
      <c r="H211" s="131"/>
      <c r="I211" s="51"/>
      <c r="J211" s="51"/>
      <c r="K211" s="51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</row>
    <row r="212" spans="1:273" ht="15.75" x14ac:dyDescent="0.25">
      <c r="A212" s="96" t="s">
        <v>412</v>
      </c>
      <c r="B212" s="507"/>
      <c r="C212" s="623"/>
      <c r="D212" s="624"/>
      <c r="E212" s="48"/>
      <c r="F212" s="48"/>
      <c r="G212" s="50"/>
      <c r="H212" s="131"/>
      <c r="I212" s="51"/>
      <c r="J212" s="51"/>
      <c r="K212" s="51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</row>
    <row r="213" spans="1:273" ht="15.75" x14ac:dyDescent="0.25">
      <c r="A213" s="96" t="s">
        <v>413</v>
      </c>
      <c r="B213" s="507"/>
      <c r="C213" s="623"/>
      <c r="D213" s="624"/>
      <c r="E213" s="48"/>
      <c r="F213" s="48"/>
      <c r="G213" s="50"/>
      <c r="H213" s="131"/>
      <c r="I213" s="51"/>
      <c r="J213" s="51"/>
      <c r="K213" s="51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</row>
    <row r="214" spans="1:273" ht="15.75" x14ac:dyDescent="0.25">
      <c r="A214" s="96" t="s">
        <v>414</v>
      </c>
      <c r="B214" s="507"/>
      <c r="C214" s="623"/>
      <c r="D214" s="624"/>
      <c r="E214" s="48"/>
      <c r="F214" s="48"/>
      <c r="G214" s="50"/>
      <c r="H214" s="131"/>
      <c r="I214" s="51"/>
      <c r="J214" s="51"/>
      <c r="K214" s="51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  <c r="JI214" s="6"/>
      <c r="JJ214" s="6"/>
      <c r="JK214" s="6"/>
      <c r="JL214" s="6"/>
      <c r="JM214" s="6"/>
    </row>
    <row r="215" spans="1:273" ht="15" customHeight="1" x14ac:dyDescent="0.25">
      <c r="A215" s="96" t="s">
        <v>415</v>
      </c>
      <c r="B215" s="507"/>
      <c r="C215" s="623"/>
      <c r="D215" s="624"/>
      <c r="E215" s="48"/>
      <c r="F215" s="48"/>
      <c r="G215" s="50"/>
      <c r="H215" s="131"/>
      <c r="I215" s="51"/>
      <c r="J215" s="51"/>
      <c r="K215" s="51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</row>
    <row r="216" spans="1:273" ht="15" customHeight="1" x14ac:dyDescent="0.25">
      <c r="A216" s="96" t="s">
        <v>416</v>
      </c>
      <c r="B216" s="507"/>
      <c r="C216" s="623"/>
      <c r="D216" s="624"/>
      <c r="E216" s="48"/>
      <c r="F216" s="48"/>
      <c r="G216" s="50"/>
      <c r="H216" s="131"/>
      <c r="I216" s="51"/>
      <c r="J216" s="51"/>
      <c r="K216" s="51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</row>
    <row r="217" spans="1:273" ht="15.75" x14ac:dyDescent="0.25">
      <c r="A217" s="98"/>
      <c r="B217" s="542" t="s">
        <v>196</v>
      </c>
      <c r="C217" s="551"/>
      <c r="D217" s="544"/>
      <c r="E217" s="99" t="s">
        <v>9</v>
      </c>
      <c r="F217" s="99" t="s">
        <v>9</v>
      </c>
      <c r="G217" s="99" t="s">
        <v>9</v>
      </c>
      <c r="H217" s="65">
        <f>SUM(H197:H216)</f>
        <v>0</v>
      </c>
      <c r="I217" s="188"/>
      <c r="J217" s="188"/>
      <c r="K217" s="188">
        <f t="shared" ref="K217" si="2">SUM(K197:K216)</f>
        <v>0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  <c r="JI217" s="6"/>
      <c r="JJ217" s="6"/>
      <c r="JK217" s="6"/>
      <c r="JL217" s="6"/>
      <c r="JM217" s="6"/>
    </row>
    <row r="218" spans="1:273" ht="15.75" x14ac:dyDescent="0.25">
      <c r="A218" s="58"/>
      <c r="B218" s="82"/>
      <c r="C218" s="83"/>
      <c r="D218" s="83"/>
      <c r="E218" s="129"/>
      <c r="F218" s="129"/>
      <c r="G218" s="129"/>
      <c r="H218" s="100"/>
      <c r="I218" s="130"/>
      <c r="J218" s="130"/>
      <c r="K218" s="130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</row>
    <row r="219" spans="1:273" ht="15.75" x14ac:dyDescent="0.25">
      <c r="A219" s="14"/>
      <c r="B219" s="11" t="s">
        <v>198</v>
      </c>
      <c r="C219" s="483" t="s">
        <v>100</v>
      </c>
      <c r="D219" s="483"/>
      <c r="E219" s="483"/>
      <c r="F219" s="483"/>
      <c r="G219" s="483"/>
      <c r="H219" s="483"/>
      <c r="I219" s="483"/>
      <c r="J219" s="483"/>
      <c r="K219" s="483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  <c r="JI219" s="6"/>
      <c r="JJ219" s="6"/>
      <c r="JK219" s="6"/>
      <c r="JL219" s="6"/>
      <c r="JM219" s="6"/>
    </row>
    <row r="220" spans="1:273" x14ac:dyDescent="0.25"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  <c r="JI220" s="6"/>
      <c r="JJ220" s="6"/>
      <c r="JK220" s="6"/>
      <c r="JL220" s="6"/>
      <c r="JM220" s="6"/>
    </row>
    <row r="221" spans="1:273" ht="45" x14ac:dyDescent="0.25">
      <c r="A221" s="518" t="s">
        <v>200</v>
      </c>
      <c r="B221" s="516"/>
      <c r="C221" s="516"/>
      <c r="D221" s="516"/>
      <c r="E221" s="516"/>
      <c r="F221" s="516"/>
      <c r="G221" s="516"/>
      <c r="H221" s="517"/>
      <c r="I221" s="134" t="s">
        <v>273</v>
      </c>
      <c r="J221" s="134" t="s">
        <v>274</v>
      </c>
      <c r="K221" s="134" t="s">
        <v>278</v>
      </c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  <c r="JI221" s="6"/>
      <c r="JJ221" s="6"/>
      <c r="JK221" s="6"/>
      <c r="JL221" s="6"/>
      <c r="JM221" s="6"/>
    </row>
    <row r="222" spans="1:273" ht="60" x14ac:dyDescent="0.25">
      <c r="A222" s="134" t="s">
        <v>201</v>
      </c>
      <c r="B222" s="515" t="s">
        <v>238</v>
      </c>
      <c r="C222" s="516"/>
      <c r="D222" s="517"/>
      <c r="E222" s="15" t="s">
        <v>262</v>
      </c>
      <c r="F222" s="15" t="s">
        <v>263</v>
      </c>
      <c r="G222" s="15" t="s">
        <v>338</v>
      </c>
      <c r="H222" s="15" t="s">
        <v>337</v>
      </c>
      <c r="I222" s="15" t="s">
        <v>337</v>
      </c>
      <c r="J222" s="15" t="s">
        <v>337</v>
      </c>
      <c r="K222" s="15" t="s">
        <v>337</v>
      </c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  <c r="JI222" s="6"/>
      <c r="JJ222" s="6"/>
      <c r="JK222" s="6"/>
      <c r="JL222" s="6"/>
      <c r="JM222" s="6"/>
    </row>
    <row r="223" spans="1:273" x14ac:dyDescent="0.25">
      <c r="A223" s="17">
        <v>1</v>
      </c>
      <c r="B223" s="487" t="s">
        <v>1</v>
      </c>
      <c r="C223" s="557"/>
      <c r="D223" s="558"/>
      <c r="E223" s="139" t="s">
        <v>2</v>
      </c>
      <c r="F223" s="139" t="s">
        <v>124</v>
      </c>
      <c r="G223" s="139" t="s">
        <v>3</v>
      </c>
      <c r="H223" s="139" t="s">
        <v>4</v>
      </c>
      <c r="I223" s="139" t="s">
        <v>5</v>
      </c>
      <c r="J223" s="61" t="s">
        <v>6</v>
      </c>
      <c r="K223" s="61" t="s">
        <v>264</v>
      </c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  <c r="JI223" s="6"/>
      <c r="JJ223" s="6"/>
      <c r="JK223" s="6"/>
      <c r="JL223" s="6"/>
      <c r="JM223" s="6"/>
    </row>
    <row r="224" spans="1:273" ht="15.75" x14ac:dyDescent="0.25">
      <c r="A224" s="143" t="s">
        <v>347</v>
      </c>
      <c r="B224" s="633" t="s">
        <v>248</v>
      </c>
      <c r="C224" s="638"/>
      <c r="D224" s="638"/>
      <c r="E224" s="94"/>
      <c r="F224" s="94"/>
      <c r="G224" s="59"/>
      <c r="H224" s="49"/>
      <c r="I224" s="51"/>
      <c r="J224" s="51"/>
      <c r="K224" s="51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  <c r="JI224" s="6"/>
      <c r="JJ224" s="6"/>
      <c r="JK224" s="6"/>
      <c r="JL224" s="6"/>
      <c r="JM224" s="6"/>
    </row>
    <row r="225" spans="1:273" ht="15.75" x14ac:dyDescent="0.25">
      <c r="A225" s="143" t="s">
        <v>348</v>
      </c>
      <c r="B225" s="519"/>
      <c r="C225" s="560"/>
      <c r="D225" s="561"/>
      <c r="E225" s="48"/>
      <c r="F225" s="48"/>
      <c r="G225" s="162" t="s">
        <v>16</v>
      </c>
      <c r="H225" s="49"/>
      <c r="I225" s="51"/>
      <c r="J225" s="51"/>
      <c r="K225" s="51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  <c r="JI225" s="6"/>
      <c r="JJ225" s="6"/>
      <c r="JK225" s="6"/>
      <c r="JL225" s="6"/>
      <c r="JM225" s="6"/>
    </row>
    <row r="226" spans="1:273" ht="15.75" x14ac:dyDescent="0.25">
      <c r="A226" s="143" t="s">
        <v>349</v>
      </c>
      <c r="B226" s="607"/>
      <c r="C226" s="621"/>
      <c r="D226" s="622"/>
      <c r="E226" s="94"/>
      <c r="F226" s="94"/>
      <c r="G226" s="59"/>
      <c r="H226" s="49"/>
      <c r="I226" s="51"/>
      <c r="J226" s="51"/>
      <c r="K226" s="51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  <c r="JI226" s="6"/>
      <c r="JJ226" s="6"/>
      <c r="JK226" s="6"/>
      <c r="JL226" s="6"/>
      <c r="JM226" s="6"/>
    </row>
    <row r="227" spans="1:273" ht="15.75" x14ac:dyDescent="0.25">
      <c r="A227" s="143" t="s">
        <v>350</v>
      </c>
      <c r="B227" s="607"/>
      <c r="C227" s="621"/>
      <c r="D227" s="622"/>
      <c r="E227" s="94"/>
      <c r="F227" s="94"/>
      <c r="G227" s="59"/>
      <c r="H227" s="49"/>
      <c r="I227" s="51"/>
      <c r="J227" s="51"/>
      <c r="K227" s="51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  <c r="JI227" s="6"/>
      <c r="JJ227" s="6"/>
      <c r="JK227" s="6"/>
      <c r="JL227" s="6"/>
      <c r="JM227" s="6"/>
    </row>
    <row r="228" spans="1:273" ht="15.75" x14ac:dyDescent="0.25">
      <c r="A228" s="12"/>
      <c r="B228" s="542" t="s">
        <v>196</v>
      </c>
      <c r="C228" s="551"/>
      <c r="D228" s="544"/>
      <c r="E228" s="99" t="s">
        <v>9</v>
      </c>
      <c r="F228" s="99" t="s">
        <v>9</v>
      </c>
      <c r="G228" s="99" t="s">
        <v>9</v>
      </c>
      <c r="H228" s="65">
        <f>SUM(H224:H227)</f>
        <v>0</v>
      </c>
      <c r="I228" s="128">
        <f>SUM(I224:I227)</f>
        <v>0</v>
      </c>
      <c r="J228" s="128">
        <f>SUM(J224:J227)</f>
        <v>0</v>
      </c>
      <c r="K228" s="51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  <c r="JI228" s="6"/>
      <c r="JJ228" s="6"/>
      <c r="JK228" s="6"/>
      <c r="JL228" s="6"/>
      <c r="JM228" s="6"/>
    </row>
    <row r="229" spans="1:273" x14ac:dyDescent="0.25"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  <c r="JI229" s="6"/>
      <c r="JJ229" s="6"/>
      <c r="JK229" s="6"/>
      <c r="JL229" s="6"/>
      <c r="JM229" s="6"/>
    </row>
    <row r="230" spans="1:273" ht="15.75" x14ac:dyDescent="0.25">
      <c r="A230" s="545" t="s">
        <v>265</v>
      </c>
      <c r="B230" s="480"/>
      <c r="C230" s="480"/>
      <c r="D230" s="480"/>
      <c r="E230" s="480"/>
      <c r="F230" s="480"/>
      <c r="G230" s="480"/>
      <c r="H230" s="480"/>
      <c r="I230" s="480"/>
      <c r="J230" s="48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  <c r="JI230" s="6"/>
      <c r="JJ230" s="6"/>
      <c r="JK230" s="6"/>
      <c r="JL230" s="6"/>
      <c r="JM230" s="6"/>
    </row>
    <row r="231" spans="1:273" ht="15.75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  <c r="JI231" s="6"/>
      <c r="JJ231" s="6"/>
      <c r="JK231" s="6"/>
      <c r="JL231" s="6"/>
      <c r="JM231" s="6"/>
    </row>
    <row r="232" spans="1:273" ht="15.75" x14ac:dyDescent="0.25">
      <c r="A232" s="14"/>
      <c r="B232" s="11" t="s">
        <v>198</v>
      </c>
      <c r="C232" s="513" t="s">
        <v>103</v>
      </c>
      <c r="D232" s="514"/>
      <c r="E232" s="514"/>
      <c r="F232" s="514"/>
      <c r="G232" s="514"/>
      <c r="H232" s="514"/>
      <c r="I232" s="514"/>
      <c r="J232" s="514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</row>
    <row r="233" spans="1:273" x14ac:dyDescent="0.25"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  <c r="JI233" s="6"/>
      <c r="JJ233" s="6"/>
      <c r="JK233" s="6"/>
      <c r="JL233" s="6"/>
      <c r="JM233" s="6"/>
    </row>
    <row r="234" spans="1:273" ht="45" x14ac:dyDescent="0.25">
      <c r="A234" s="518" t="s">
        <v>200</v>
      </c>
      <c r="B234" s="516"/>
      <c r="C234" s="516"/>
      <c r="D234" s="516"/>
      <c r="E234" s="516"/>
      <c r="F234" s="516"/>
      <c r="G234" s="516"/>
      <c r="H234" s="517"/>
      <c r="I234" s="134" t="s">
        <v>273</v>
      </c>
      <c r="J234" s="134" t="s">
        <v>274</v>
      </c>
      <c r="K234" s="134" t="s">
        <v>278</v>
      </c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  <c r="JI234" s="6"/>
      <c r="JJ234" s="6"/>
      <c r="JK234" s="6"/>
      <c r="JL234" s="6"/>
      <c r="JM234" s="6"/>
    </row>
    <row r="235" spans="1:273" ht="45" x14ac:dyDescent="0.25">
      <c r="A235" s="134" t="s">
        <v>201</v>
      </c>
      <c r="B235" s="515" t="s">
        <v>238</v>
      </c>
      <c r="C235" s="516"/>
      <c r="D235" s="516"/>
      <c r="E235" s="517"/>
      <c r="F235" s="15" t="s">
        <v>266</v>
      </c>
      <c r="G235" s="15" t="s">
        <v>338</v>
      </c>
      <c r="H235" s="15" t="s">
        <v>267</v>
      </c>
      <c r="I235" s="15" t="s">
        <v>267</v>
      </c>
      <c r="J235" s="15" t="s">
        <v>267</v>
      </c>
      <c r="K235" s="15" t="s">
        <v>267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  <c r="JI235" s="6"/>
      <c r="JJ235" s="6"/>
      <c r="JK235" s="6"/>
      <c r="JL235" s="6"/>
      <c r="JM235" s="6"/>
    </row>
    <row r="236" spans="1:273" x14ac:dyDescent="0.25">
      <c r="A236" s="17">
        <v>1</v>
      </c>
      <c r="B236" s="487">
        <v>2</v>
      </c>
      <c r="C236" s="538"/>
      <c r="D236" s="538"/>
      <c r="E236" s="488"/>
      <c r="F236" s="139" t="s">
        <v>2</v>
      </c>
      <c r="G236" s="139" t="s">
        <v>124</v>
      </c>
      <c r="H236" s="139" t="s">
        <v>3</v>
      </c>
      <c r="I236" s="17">
        <v>6</v>
      </c>
      <c r="J236" s="17">
        <v>7</v>
      </c>
      <c r="K236" s="17">
        <v>8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  <c r="JI236" s="6"/>
      <c r="JJ236" s="6"/>
      <c r="JK236" s="6"/>
      <c r="JL236" s="6"/>
      <c r="JM236" s="6"/>
    </row>
    <row r="237" spans="1:273" ht="15.75" x14ac:dyDescent="0.25">
      <c r="A237" s="96" t="s">
        <v>347</v>
      </c>
      <c r="B237" s="554" t="s">
        <v>248</v>
      </c>
      <c r="C237" s="617"/>
      <c r="D237" s="617"/>
      <c r="E237" s="618"/>
      <c r="F237" s="48"/>
      <c r="G237" s="50" t="s">
        <v>368</v>
      </c>
      <c r="H237" s="49"/>
      <c r="I237" s="51"/>
      <c r="J237" s="51"/>
      <c r="K237" s="51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</row>
    <row r="238" spans="1:273" ht="35.25" customHeight="1" x14ac:dyDescent="0.25">
      <c r="A238" s="96" t="s">
        <v>348</v>
      </c>
      <c r="B238" s="507"/>
      <c r="C238" s="623"/>
      <c r="D238" s="623"/>
      <c r="E238" s="624"/>
      <c r="F238" s="48"/>
      <c r="G238" s="50" t="s">
        <v>16</v>
      </c>
      <c r="H238" s="131"/>
      <c r="I238" s="51"/>
      <c r="J238" s="51"/>
      <c r="K238" s="51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  <c r="JI238" s="6"/>
      <c r="JJ238" s="6"/>
      <c r="JK238" s="6"/>
      <c r="JL238" s="6"/>
      <c r="JM238" s="6"/>
    </row>
    <row r="239" spans="1:273" ht="31.5" customHeight="1" x14ac:dyDescent="0.25">
      <c r="A239" s="96" t="s">
        <v>349</v>
      </c>
      <c r="B239" s="507"/>
      <c r="C239" s="623"/>
      <c r="D239" s="623"/>
      <c r="E239" s="624"/>
      <c r="F239" s="48"/>
      <c r="G239" s="50" t="s">
        <v>16</v>
      </c>
      <c r="H239" s="131"/>
      <c r="I239" s="51"/>
      <c r="J239" s="51"/>
      <c r="K239" s="51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  <c r="JI239" s="6"/>
      <c r="JJ239" s="6"/>
      <c r="JK239" s="6"/>
      <c r="JL239" s="6"/>
      <c r="JM239" s="6"/>
    </row>
    <row r="240" spans="1:273" ht="15.75" x14ac:dyDescent="0.25">
      <c r="A240" s="96" t="s">
        <v>350</v>
      </c>
      <c r="B240" s="507"/>
      <c r="C240" s="623"/>
      <c r="D240" s="623"/>
      <c r="E240" s="624"/>
      <c r="F240" s="48"/>
      <c r="G240" s="50" t="s">
        <v>16</v>
      </c>
      <c r="H240" s="131"/>
      <c r="I240" s="51"/>
      <c r="J240" s="51"/>
      <c r="K240" s="51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  <c r="JI240" s="6"/>
      <c r="JJ240" s="6"/>
      <c r="JK240" s="6"/>
      <c r="JL240" s="6"/>
      <c r="JM240" s="6"/>
    </row>
    <row r="241" spans="1:273" ht="15.75" x14ac:dyDescent="0.25">
      <c r="A241" s="96" t="s">
        <v>351</v>
      </c>
      <c r="B241" s="507"/>
      <c r="C241" s="625"/>
      <c r="D241" s="625"/>
      <c r="E241" s="626"/>
      <c r="F241" s="48"/>
      <c r="G241" s="50"/>
      <c r="H241" s="131"/>
      <c r="I241" s="51"/>
      <c r="J241" s="51"/>
      <c r="K241" s="51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  <c r="JI241" s="6"/>
      <c r="JJ241" s="6"/>
      <c r="JK241" s="6"/>
      <c r="JL241" s="6"/>
      <c r="JM241" s="6"/>
    </row>
    <row r="242" spans="1:273" ht="15.75" x14ac:dyDescent="0.25">
      <c r="A242" s="96" t="s">
        <v>352</v>
      </c>
      <c r="B242" s="507"/>
      <c r="C242" s="625"/>
      <c r="D242" s="625"/>
      <c r="E242" s="626"/>
      <c r="F242" s="48"/>
      <c r="G242" s="50"/>
      <c r="H242" s="131"/>
      <c r="I242" s="51"/>
      <c r="J242" s="51"/>
      <c r="K242" s="51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  <c r="JI242" s="6"/>
      <c r="JJ242" s="6"/>
      <c r="JK242" s="6"/>
      <c r="JL242" s="6"/>
      <c r="JM242" s="6"/>
    </row>
    <row r="243" spans="1:273" ht="15.75" x14ac:dyDescent="0.25">
      <c r="A243" s="96" t="s">
        <v>353</v>
      </c>
      <c r="B243" s="507"/>
      <c r="C243" s="625"/>
      <c r="D243" s="625"/>
      <c r="E243" s="626"/>
      <c r="F243" s="48"/>
      <c r="G243" s="50"/>
      <c r="H243" s="131"/>
      <c r="I243" s="51"/>
      <c r="J243" s="51"/>
      <c r="K243" s="51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  <c r="JI243" s="6"/>
      <c r="JJ243" s="6"/>
      <c r="JK243" s="6"/>
      <c r="JL243" s="6"/>
      <c r="JM243" s="6"/>
    </row>
    <row r="244" spans="1:273" ht="15.75" x14ac:dyDescent="0.25">
      <c r="A244" s="96" t="s">
        <v>354</v>
      </c>
      <c r="B244" s="507"/>
      <c r="C244" s="625"/>
      <c r="D244" s="625"/>
      <c r="E244" s="626"/>
      <c r="F244" s="48"/>
      <c r="G244" s="50"/>
      <c r="H244" s="131"/>
      <c r="I244" s="51"/>
      <c r="J244" s="51"/>
      <c r="K244" s="51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</row>
    <row r="245" spans="1:273" ht="15.6" customHeight="1" x14ac:dyDescent="0.25">
      <c r="A245" s="96" t="s">
        <v>355</v>
      </c>
      <c r="B245" s="507"/>
      <c r="C245" s="625"/>
      <c r="D245" s="625"/>
      <c r="E245" s="626"/>
      <c r="F245" s="48"/>
      <c r="G245" s="50"/>
      <c r="H245" s="131"/>
      <c r="I245" s="51"/>
      <c r="J245" s="51"/>
      <c r="K245" s="51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  <c r="JI245" s="6"/>
      <c r="JJ245" s="6"/>
      <c r="JK245" s="6"/>
      <c r="JL245" s="6"/>
      <c r="JM245" s="6"/>
    </row>
    <row r="246" spans="1:273" ht="15.75" x14ac:dyDescent="0.25">
      <c r="A246" s="96" t="s">
        <v>356</v>
      </c>
      <c r="B246" s="507"/>
      <c r="C246" s="508"/>
      <c r="D246" s="508"/>
      <c r="E246" s="509"/>
      <c r="F246" s="48"/>
      <c r="G246" s="50"/>
      <c r="H246" s="131"/>
      <c r="I246" s="51"/>
      <c r="J246" s="51"/>
      <c r="K246" s="51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  <c r="JI246" s="6"/>
      <c r="JJ246" s="6"/>
      <c r="JK246" s="6"/>
      <c r="JL246" s="6"/>
      <c r="JM246" s="6"/>
    </row>
    <row r="247" spans="1:273" ht="15.75" x14ac:dyDescent="0.25">
      <c r="A247" s="96" t="s">
        <v>387</v>
      </c>
      <c r="B247" s="507"/>
      <c r="C247" s="508"/>
      <c r="D247" s="508"/>
      <c r="E247" s="509"/>
      <c r="F247" s="48"/>
      <c r="G247" s="50"/>
      <c r="H247" s="131"/>
      <c r="I247" s="51"/>
      <c r="J247" s="51"/>
      <c r="K247" s="51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  <c r="JI247" s="6"/>
      <c r="JJ247" s="6"/>
      <c r="JK247" s="6"/>
      <c r="JL247" s="6"/>
      <c r="JM247" s="6"/>
    </row>
    <row r="248" spans="1:273" ht="15.75" x14ac:dyDescent="0.25">
      <c r="A248" s="96" t="s">
        <v>388</v>
      </c>
      <c r="B248" s="507"/>
      <c r="C248" s="508"/>
      <c r="D248" s="508"/>
      <c r="E248" s="509"/>
      <c r="F248" s="48"/>
      <c r="G248" s="50"/>
      <c r="H248" s="131"/>
      <c r="I248" s="51"/>
      <c r="J248" s="51"/>
      <c r="K248" s="51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  <c r="JI248" s="6"/>
      <c r="JJ248" s="6"/>
      <c r="JK248" s="6"/>
      <c r="JL248" s="6"/>
      <c r="JM248" s="6"/>
    </row>
    <row r="249" spans="1:273" ht="15.6" customHeight="1" x14ac:dyDescent="0.25">
      <c r="A249" s="96" t="s">
        <v>389</v>
      </c>
      <c r="B249" s="507"/>
      <c r="C249" s="625"/>
      <c r="D249" s="625"/>
      <c r="E249" s="626"/>
      <c r="F249" s="48"/>
      <c r="G249" s="50"/>
      <c r="H249" s="49"/>
      <c r="I249" s="51"/>
      <c r="J249" s="51"/>
      <c r="K249" s="51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  <c r="JI249" s="6"/>
      <c r="JJ249" s="6"/>
      <c r="JK249" s="6"/>
      <c r="JL249" s="6"/>
      <c r="JM249" s="6"/>
    </row>
    <row r="250" spans="1:273" ht="15.6" customHeight="1" x14ac:dyDescent="0.25">
      <c r="A250" s="96" t="s">
        <v>390</v>
      </c>
      <c r="B250" s="507"/>
      <c r="C250" s="508"/>
      <c r="D250" s="508"/>
      <c r="E250" s="509"/>
      <c r="F250" s="48"/>
      <c r="G250" s="50"/>
      <c r="H250" s="49"/>
      <c r="I250" s="51"/>
      <c r="J250" s="51"/>
      <c r="K250" s="51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  <c r="JI250" s="6"/>
      <c r="JJ250" s="6"/>
      <c r="JK250" s="6"/>
      <c r="JL250" s="6"/>
      <c r="JM250" s="6"/>
    </row>
    <row r="251" spans="1:273" ht="15.6" customHeight="1" x14ac:dyDescent="0.25">
      <c r="A251" s="96" t="s">
        <v>391</v>
      </c>
      <c r="B251" s="507"/>
      <c r="C251" s="508"/>
      <c r="D251" s="508"/>
      <c r="E251" s="509"/>
      <c r="F251" s="48"/>
      <c r="G251" s="50"/>
      <c r="H251" s="49"/>
      <c r="I251" s="51"/>
      <c r="J251" s="51"/>
      <c r="K251" s="51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  <c r="JI251" s="6"/>
      <c r="JJ251" s="6"/>
      <c r="JK251" s="6"/>
      <c r="JL251" s="6"/>
      <c r="JM251" s="6"/>
    </row>
    <row r="252" spans="1:273" ht="15.6" customHeight="1" x14ac:dyDescent="0.25">
      <c r="A252" s="96" t="s">
        <v>412</v>
      </c>
      <c r="B252" s="510"/>
      <c r="C252" s="511"/>
      <c r="D252" s="511"/>
      <c r="E252" s="512"/>
      <c r="F252" s="48"/>
      <c r="G252" s="50"/>
      <c r="H252" s="49"/>
      <c r="I252" s="51"/>
      <c r="J252" s="51"/>
      <c r="K252" s="51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  <c r="JI252" s="6"/>
      <c r="JJ252" s="6"/>
      <c r="JK252" s="6"/>
      <c r="JL252" s="6"/>
      <c r="JM252" s="6"/>
    </row>
    <row r="253" spans="1:273" ht="15.6" customHeight="1" x14ac:dyDescent="0.25">
      <c r="A253" s="96" t="s">
        <v>413</v>
      </c>
      <c r="B253" s="510"/>
      <c r="C253" s="511"/>
      <c r="D253" s="511"/>
      <c r="E253" s="512"/>
      <c r="F253" s="48"/>
      <c r="G253" s="50"/>
      <c r="H253" s="49"/>
      <c r="I253" s="51"/>
      <c r="J253" s="51"/>
      <c r="K253" s="51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</row>
    <row r="254" spans="1:273" ht="15.6" customHeight="1" x14ac:dyDescent="0.25">
      <c r="A254" s="96" t="s">
        <v>414</v>
      </c>
      <c r="B254" s="510"/>
      <c r="C254" s="511"/>
      <c r="D254" s="511"/>
      <c r="E254" s="512"/>
      <c r="F254" s="48"/>
      <c r="G254" s="50"/>
      <c r="H254" s="49"/>
      <c r="I254" s="51"/>
      <c r="J254" s="51"/>
      <c r="K254" s="51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  <c r="JI254" s="6"/>
      <c r="JJ254" s="6"/>
      <c r="JK254" s="6"/>
      <c r="JL254" s="6"/>
      <c r="JM254" s="6"/>
    </row>
    <row r="255" spans="1:273" ht="15.6" customHeight="1" x14ac:dyDescent="0.25">
      <c r="A255" s="96" t="s">
        <v>415</v>
      </c>
      <c r="B255" s="510"/>
      <c r="C255" s="511"/>
      <c r="D255" s="511"/>
      <c r="E255" s="512"/>
      <c r="F255" s="48"/>
      <c r="G255" s="50"/>
      <c r="H255" s="49"/>
      <c r="I255" s="51"/>
      <c r="J255" s="51"/>
      <c r="K255" s="51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  <c r="JI255" s="6"/>
      <c r="JJ255" s="6"/>
      <c r="JK255" s="6"/>
      <c r="JL255" s="6"/>
      <c r="JM255" s="6"/>
    </row>
    <row r="256" spans="1:273" ht="15.75" x14ac:dyDescent="0.25">
      <c r="A256" s="96" t="s">
        <v>416</v>
      </c>
      <c r="B256" s="510"/>
      <c r="C256" s="511"/>
      <c r="D256" s="511"/>
      <c r="E256" s="512"/>
      <c r="F256" s="48"/>
      <c r="G256" s="50"/>
      <c r="H256" s="49"/>
      <c r="I256" s="51"/>
      <c r="J256" s="51"/>
      <c r="K256" s="51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</row>
    <row r="257" spans="1:273" ht="15.75" x14ac:dyDescent="0.25">
      <c r="A257" s="98"/>
      <c r="B257" s="542" t="s">
        <v>196</v>
      </c>
      <c r="C257" s="551"/>
      <c r="D257" s="551"/>
      <c r="E257" s="544"/>
      <c r="F257" s="81" t="s">
        <v>9</v>
      </c>
      <c r="G257" s="81" t="s">
        <v>9</v>
      </c>
      <c r="H257" s="65">
        <f>SUM(H237:H256)</f>
        <v>0</v>
      </c>
      <c r="I257" s="188"/>
      <c r="J257" s="188"/>
      <c r="K257" s="188">
        <f t="shared" ref="K257" si="3">SUM(K237:K256)</f>
        <v>0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</row>
    <row r="258" spans="1:273" ht="15.75" x14ac:dyDescent="0.25">
      <c r="A258" s="18"/>
      <c r="B258" s="82"/>
      <c r="C258" s="83"/>
      <c r="D258" s="83"/>
      <c r="E258" s="83"/>
      <c r="F258" s="84"/>
      <c r="G258" s="84"/>
      <c r="H258" s="100"/>
      <c r="I258" s="100"/>
      <c r="J258" s="10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  <c r="JI258" s="6"/>
      <c r="JJ258" s="6"/>
      <c r="JK258" s="6"/>
      <c r="JL258" s="6"/>
      <c r="JM258" s="6"/>
    </row>
    <row r="259" spans="1:273" ht="15.75" x14ac:dyDescent="0.25">
      <c r="A259" s="14"/>
      <c r="B259" s="11" t="s">
        <v>198</v>
      </c>
      <c r="C259" s="513" t="s">
        <v>109</v>
      </c>
      <c r="D259" s="514"/>
      <c r="E259" s="514"/>
      <c r="F259" s="514"/>
      <c r="G259" s="514"/>
      <c r="H259" s="514"/>
      <c r="I259" s="514"/>
      <c r="J259" s="514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  <c r="JI259" s="6"/>
      <c r="JJ259" s="6"/>
      <c r="JK259" s="6"/>
      <c r="JL259" s="6"/>
      <c r="JM259" s="6"/>
    </row>
    <row r="260" spans="1:273" x14ac:dyDescent="0.25"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</row>
    <row r="261" spans="1:273" ht="45" x14ac:dyDescent="0.25">
      <c r="A261" s="518" t="s">
        <v>200</v>
      </c>
      <c r="B261" s="516"/>
      <c r="C261" s="516"/>
      <c r="D261" s="516"/>
      <c r="E261" s="516"/>
      <c r="F261" s="516"/>
      <c r="G261" s="516"/>
      <c r="H261" s="517"/>
      <c r="I261" s="134" t="s">
        <v>273</v>
      </c>
      <c r="J261" s="134" t="s">
        <v>274</v>
      </c>
      <c r="K261" s="134" t="s">
        <v>278</v>
      </c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</row>
    <row r="262" spans="1:273" ht="45" x14ac:dyDescent="0.25">
      <c r="A262" s="134" t="s">
        <v>201</v>
      </c>
      <c r="B262" s="515" t="s">
        <v>238</v>
      </c>
      <c r="C262" s="516"/>
      <c r="D262" s="516"/>
      <c r="E262" s="517"/>
      <c r="F262" s="15" t="s">
        <v>266</v>
      </c>
      <c r="G262" s="15" t="s">
        <v>338</v>
      </c>
      <c r="H262" s="15" t="s">
        <v>267</v>
      </c>
      <c r="I262" s="15" t="s">
        <v>267</v>
      </c>
      <c r="J262" s="15" t="s">
        <v>267</v>
      </c>
      <c r="K262" s="15" t="s">
        <v>267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  <c r="JI262" s="6"/>
      <c r="JJ262" s="6"/>
      <c r="JK262" s="6"/>
      <c r="JL262" s="6"/>
      <c r="JM262" s="6"/>
    </row>
    <row r="263" spans="1:273" ht="15.75" x14ac:dyDescent="0.25">
      <c r="A263" s="96">
        <v>1</v>
      </c>
      <c r="B263" s="654">
        <v>2</v>
      </c>
      <c r="C263" s="655"/>
      <c r="D263" s="655"/>
      <c r="E263" s="656"/>
      <c r="F263" s="101" t="s">
        <v>2</v>
      </c>
      <c r="G263" s="101" t="s">
        <v>124</v>
      </c>
      <c r="H263" s="101" t="s">
        <v>3</v>
      </c>
      <c r="I263" s="96">
        <v>6</v>
      </c>
      <c r="J263" s="96">
        <v>7</v>
      </c>
      <c r="K263" s="96">
        <v>8</v>
      </c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</row>
    <row r="264" spans="1:273" ht="15.75" x14ac:dyDescent="0.25">
      <c r="A264" s="96" t="s">
        <v>347</v>
      </c>
      <c r="B264" s="554" t="s">
        <v>248</v>
      </c>
      <c r="C264" s="617"/>
      <c r="D264" s="617"/>
      <c r="E264" s="618"/>
      <c r="F264" s="48"/>
      <c r="G264" s="97"/>
      <c r="H264" s="49"/>
      <c r="I264" s="51"/>
      <c r="J264" s="51"/>
      <c r="K264" s="51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</row>
    <row r="265" spans="1:273" ht="15.75" x14ac:dyDescent="0.25">
      <c r="A265" s="96" t="s">
        <v>348</v>
      </c>
      <c r="B265" s="507"/>
      <c r="C265" s="623"/>
      <c r="D265" s="623"/>
      <c r="E265" s="624"/>
      <c r="F265" s="48"/>
      <c r="G265" s="97"/>
      <c r="H265" s="49"/>
      <c r="I265" s="51"/>
      <c r="J265" s="51"/>
      <c r="K265" s="51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</row>
    <row r="266" spans="1:273" ht="15.75" x14ac:dyDescent="0.25">
      <c r="A266" s="96" t="s">
        <v>349</v>
      </c>
      <c r="B266" s="507"/>
      <c r="C266" s="623"/>
      <c r="D266" s="623"/>
      <c r="E266" s="624"/>
      <c r="F266" s="48"/>
      <c r="G266" s="97"/>
      <c r="H266" s="49"/>
      <c r="I266" s="51"/>
      <c r="J266" s="51"/>
      <c r="K266" s="51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  <c r="JI266" s="6"/>
      <c r="JJ266" s="6"/>
      <c r="JK266" s="6"/>
      <c r="JL266" s="6"/>
      <c r="JM266" s="6"/>
    </row>
    <row r="267" spans="1:273" ht="15.75" x14ac:dyDescent="0.25">
      <c r="A267" s="96" t="s">
        <v>350</v>
      </c>
      <c r="B267" s="507"/>
      <c r="C267" s="623"/>
      <c r="D267" s="623"/>
      <c r="E267" s="624"/>
      <c r="F267" s="48"/>
      <c r="G267" s="97"/>
      <c r="H267" s="49"/>
      <c r="I267" s="51"/>
      <c r="J267" s="51"/>
      <c r="K267" s="51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</row>
    <row r="268" spans="1:273" ht="15.75" x14ac:dyDescent="0.25">
      <c r="A268" s="96" t="s">
        <v>351</v>
      </c>
      <c r="B268" s="507"/>
      <c r="C268" s="625"/>
      <c r="D268" s="625"/>
      <c r="E268" s="626"/>
      <c r="F268" s="48"/>
      <c r="G268" s="97"/>
      <c r="H268" s="49"/>
      <c r="I268" s="51"/>
      <c r="J268" s="51"/>
      <c r="K268" s="51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  <c r="IW268" s="6"/>
      <c r="IX268" s="6"/>
      <c r="IY268" s="6"/>
      <c r="IZ268" s="6"/>
      <c r="JA268" s="6"/>
      <c r="JB268" s="6"/>
      <c r="JC268" s="6"/>
      <c r="JD268" s="6"/>
      <c r="JE268" s="6"/>
      <c r="JF268" s="6"/>
      <c r="JG268" s="6"/>
      <c r="JH268" s="6"/>
      <c r="JI268" s="6"/>
      <c r="JJ268" s="6"/>
      <c r="JK268" s="6"/>
      <c r="JL268" s="6"/>
      <c r="JM268" s="6"/>
    </row>
    <row r="269" spans="1:273" ht="15.75" x14ac:dyDescent="0.25">
      <c r="A269" s="98"/>
      <c r="B269" s="542" t="s">
        <v>196</v>
      </c>
      <c r="C269" s="551"/>
      <c r="D269" s="551"/>
      <c r="E269" s="544"/>
      <c r="F269" s="81" t="s">
        <v>9</v>
      </c>
      <c r="G269" s="81" t="s">
        <v>9</v>
      </c>
      <c r="H269" s="65">
        <f>SUM(H264:H268)</f>
        <v>0</v>
      </c>
      <c r="I269" s="128">
        <f>SUM(I264:I267)</f>
        <v>0</v>
      </c>
      <c r="J269" s="128">
        <f>SUM(J264:J267)</f>
        <v>0</v>
      </c>
      <c r="K269" s="128">
        <f>SUM(K264:K267)</f>
        <v>0</v>
      </c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  <c r="JI269" s="6"/>
      <c r="JJ269" s="6"/>
      <c r="JK269" s="6"/>
      <c r="JL269" s="6"/>
      <c r="JM269" s="6"/>
    </row>
    <row r="270" spans="1:273" ht="15.75" x14ac:dyDescent="0.25">
      <c r="A270" s="58"/>
      <c r="B270" s="82"/>
      <c r="C270" s="83"/>
      <c r="D270" s="83"/>
      <c r="E270" s="83"/>
      <c r="F270" s="84"/>
      <c r="G270" s="84"/>
      <c r="H270" s="100"/>
      <c r="I270" s="130"/>
      <c r="J270" s="130"/>
      <c r="K270" s="13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  <c r="JI270" s="6"/>
      <c r="JJ270" s="6"/>
      <c r="JK270" s="6"/>
      <c r="JL270" s="6"/>
      <c r="JM270" s="6"/>
    </row>
    <row r="271" spans="1:273" ht="15.75" x14ac:dyDescent="0.25">
      <c r="A271" s="14"/>
      <c r="B271" s="11" t="s">
        <v>198</v>
      </c>
      <c r="C271" s="573" t="s">
        <v>100</v>
      </c>
      <c r="D271" s="573"/>
      <c r="E271" s="573"/>
      <c r="F271" s="573"/>
      <c r="G271" s="573"/>
      <c r="H271" s="573"/>
      <c r="I271" s="573"/>
      <c r="J271" s="573"/>
      <c r="K271" s="573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</row>
    <row r="272" spans="1:273" x14ac:dyDescent="0.25"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</row>
    <row r="273" spans="1:273" ht="45" x14ac:dyDescent="0.25">
      <c r="A273" s="518" t="s">
        <v>200</v>
      </c>
      <c r="B273" s="516"/>
      <c r="C273" s="516"/>
      <c r="D273" s="516"/>
      <c r="E273" s="516"/>
      <c r="F273" s="516"/>
      <c r="G273" s="516"/>
      <c r="H273" s="517"/>
      <c r="I273" s="134" t="s">
        <v>273</v>
      </c>
      <c r="J273" s="134" t="s">
        <v>274</v>
      </c>
      <c r="K273" s="134" t="s">
        <v>278</v>
      </c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  <c r="JI273" s="6"/>
      <c r="JJ273" s="6"/>
      <c r="JK273" s="6"/>
      <c r="JL273" s="6"/>
      <c r="JM273" s="6"/>
    </row>
    <row r="274" spans="1:273" ht="45" x14ac:dyDescent="0.25">
      <c r="A274" s="134" t="s">
        <v>201</v>
      </c>
      <c r="B274" s="515" t="s">
        <v>238</v>
      </c>
      <c r="C274" s="516"/>
      <c r="D274" s="516"/>
      <c r="E274" s="517"/>
      <c r="F274" s="15" t="s">
        <v>266</v>
      </c>
      <c r="G274" s="15" t="s">
        <v>338</v>
      </c>
      <c r="H274" s="15" t="s">
        <v>267</v>
      </c>
      <c r="I274" s="15" t="s">
        <v>267</v>
      </c>
      <c r="J274" s="15" t="s">
        <v>267</v>
      </c>
      <c r="K274" s="15" t="s">
        <v>267</v>
      </c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  <c r="JI274" s="6"/>
      <c r="JJ274" s="6"/>
      <c r="JK274" s="6"/>
      <c r="JL274" s="6"/>
      <c r="JM274" s="6"/>
    </row>
    <row r="275" spans="1:273" ht="15.75" x14ac:dyDescent="0.25">
      <c r="A275" s="17">
        <v>1</v>
      </c>
      <c r="B275" s="487">
        <v>2</v>
      </c>
      <c r="C275" s="538"/>
      <c r="D275" s="538"/>
      <c r="E275" s="488"/>
      <c r="F275" s="139" t="s">
        <v>2</v>
      </c>
      <c r="G275" s="139" t="s">
        <v>124</v>
      </c>
      <c r="H275" s="139" t="s">
        <v>3</v>
      </c>
      <c r="I275" s="17">
        <v>6</v>
      </c>
      <c r="J275" s="17">
        <v>7</v>
      </c>
      <c r="K275" s="96">
        <v>8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/>
      <c r="JB275" s="6"/>
      <c r="JC275" s="6"/>
      <c r="JD275" s="6"/>
      <c r="JE275" s="6"/>
      <c r="JF275" s="6"/>
      <c r="JG275" s="6"/>
      <c r="JH275" s="6"/>
      <c r="JI275" s="6"/>
      <c r="JJ275" s="6"/>
      <c r="JK275" s="6"/>
      <c r="JL275" s="6"/>
      <c r="JM275" s="6"/>
    </row>
    <row r="276" spans="1:273" ht="15.75" x14ac:dyDescent="0.25">
      <c r="A276" s="96" t="s">
        <v>347</v>
      </c>
      <c r="B276" s="554" t="s">
        <v>248</v>
      </c>
      <c r="C276" s="617"/>
      <c r="D276" s="617"/>
      <c r="E276" s="618"/>
      <c r="F276" s="48"/>
      <c r="G276" s="162"/>
      <c r="H276" s="49"/>
      <c r="I276" s="46"/>
      <c r="J276" s="46"/>
      <c r="K276" s="51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/>
      <c r="JB276" s="6"/>
      <c r="JC276" s="6"/>
      <c r="JD276" s="6"/>
      <c r="JE276" s="6"/>
      <c r="JF276" s="6"/>
      <c r="JG276" s="6"/>
      <c r="JH276" s="6"/>
      <c r="JI276" s="6"/>
      <c r="JJ276" s="6"/>
      <c r="JK276" s="6"/>
      <c r="JL276" s="6"/>
      <c r="JM276" s="6"/>
    </row>
    <row r="277" spans="1:273" ht="15.75" x14ac:dyDescent="0.25">
      <c r="A277" s="96" t="s">
        <v>348</v>
      </c>
      <c r="B277" s="507"/>
      <c r="C277" s="623"/>
      <c r="D277" s="623"/>
      <c r="E277" s="624"/>
      <c r="F277" s="48"/>
      <c r="G277" s="162"/>
      <c r="H277" s="49"/>
      <c r="I277" s="46"/>
      <c r="J277" s="46"/>
      <c r="K277" s="51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  <c r="JI277" s="6"/>
      <c r="JJ277" s="6"/>
      <c r="JK277" s="6"/>
      <c r="JL277" s="6"/>
      <c r="JM277" s="6"/>
    </row>
    <row r="278" spans="1:273" ht="15.75" x14ac:dyDescent="0.25">
      <c r="A278" s="96" t="s">
        <v>349</v>
      </c>
      <c r="B278" s="507"/>
      <c r="C278" s="623"/>
      <c r="D278" s="623"/>
      <c r="E278" s="624"/>
      <c r="F278" s="48"/>
      <c r="G278" s="162"/>
      <c r="H278" s="49"/>
      <c r="I278" s="46"/>
      <c r="J278" s="46"/>
      <c r="K278" s="51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  <c r="JI278" s="6"/>
      <c r="JJ278" s="6"/>
      <c r="JK278" s="6"/>
      <c r="JL278" s="6"/>
      <c r="JM278" s="6"/>
    </row>
    <row r="279" spans="1:273" ht="15.75" x14ac:dyDescent="0.25">
      <c r="A279" s="96" t="s">
        <v>350</v>
      </c>
      <c r="B279" s="507"/>
      <c r="C279" s="623"/>
      <c r="D279" s="623"/>
      <c r="E279" s="624"/>
      <c r="F279" s="48"/>
      <c r="G279" s="162"/>
      <c r="H279" s="49"/>
      <c r="I279" s="46"/>
      <c r="J279" s="46"/>
      <c r="K279" s="51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  <c r="JI279" s="6"/>
      <c r="JJ279" s="6"/>
      <c r="JK279" s="6"/>
      <c r="JL279" s="6"/>
      <c r="JM279" s="6"/>
    </row>
    <row r="280" spans="1:273" ht="15.75" x14ac:dyDescent="0.25">
      <c r="A280" s="96" t="s">
        <v>351</v>
      </c>
      <c r="B280" s="507"/>
      <c r="C280" s="627"/>
      <c r="D280" s="627"/>
      <c r="E280" s="628"/>
      <c r="F280" s="48"/>
      <c r="G280" s="162"/>
      <c r="H280" s="49"/>
      <c r="I280" s="46"/>
      <c r="J280" s="46"/>
      <c r="K280" s="51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  <c r="JI280" s="6"/>
      <c r="JJ280" s="6"/>
      <c r="JK280" s="6"/>
      <c r="JL280" s="6"/>
      <c r="JM280" s="6"/>
    </row>
    <row r="281" spans="1:273" ht="15.75" x14ac:dyDescent="0.25">
      <c r="A281" s="98"/>
      <c r="B281" s="542" t="s">
        <v>196</v>
      </c>
      <c r="C281" s="551"/>
      <c r="D281" s="551"/>
      <c r="E281" s="544"/>
      <c r="F281" s="81" t="s">
        <v>9</v>
      </c>
      <c r="G281" s="81" t="s">
        <v>9</v>
      </c>
      <c r="H281" s="65">
        <f>SUM(H276:H280)</f>
        <v>0</v>
      </c>
      <c r="I281" s="128">
        <f>SUM(I276:I279)</f>
        <v>0</v>
      </c>
      <c r="J281" s="128">
        <f>SUM(J276:J279)</f>
        <v>0</v>
      </c>
      <c r="K281" s="128">
        <f>SUM(K276:K279)</f>
        <v>0</v>
      </c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  <c r="JI281" s="6"/>
      <c r="JJ281" s="6"/>
      <c r="JK281" s="6"/>
      <c r="JL281" s="6"/>
      <c r="JM281" s="6"/>
    </row>
    <row r="282" spans="1:273" ht="15.75" x14ac:dyDescent="0.25">
      <c r="A282" s="58"/>
      <c r="B282" s="82"/>
      <c r="C282" s="83"/>
      <c r="D282" s="83"/>
      <c r="E282" s="83"/>
      <c r="F282" s="84"/>
      <c r="G282" s="84"/>
      <c r="H282" s="100"/>
      <c r="I282" s="130"/>
      <c r="J282" s="130"/>
      <c r="K282" s="130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  <c r="JI282" s="6"/>
      <c r="JJ282" s="6"/>
      <c r="JK282" s="6"/>
      <c r="JL282" s="6"/>
      <c r="JM282" s="6"/>
    </row>
    <row r="283" spans="1:273" ht="15.75" x14ac:dyDescent="0.25">
      <c r="A283" s="18"/>
      <c r="B283" s="82"/>
      <c r="C283" s="83"/>
      <c r="D283" s="83"/>
      <c r="E283" s="83"/>
      <c r="F283" s="84"/>
      <c r="G283" s="84"/>
      <c r="H283" s="100"/>
      <c r="I283" s="100"/>
      <c r="J283" s="100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/>
      <c r="JB283" s="6"/>
      <c r="JC283" s="6"/>
      <c r="JD283" s="6"/>
      <c r="JE283" s="6"/>
      <c r="JF283" s="6"/>
      <c r="JG283" s="6"/>
      <c r="JH283" s="6"/>
      <c r="JI283" s="6"/>
      <c r="JJ283" s="6"/>
      <c r="JK283" s="6"/>
      <c r="JL283" s="6"/>
      <c r="JM283" s="6"/>
    </row>
    <row r="284" spans="1:273" ht="15.75" x14ac:dyDescent="0.25">
      <c r="A284" s="545" t="s">
        <v>268</v>
      </c>
      <c r="B284" s="545"/>
      <c r="C284" s="545"/>
      <c r="D284" s="545"/>
      <c r="E284" s="545"/>
      <c r="F284" s="545"/>
      <c r="G284" s="545"/>
      <c r="H284" s="545"/>
      <c r="I284" s="545"/>
      <c r="J284" s="545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/>
      <c r="JB284" s="6"/>
      <c r="JC284" s="6"/>
      <c r="JD284" s="6"/>
      <c r="JE284" s="6"/>
      <c r="JF284" s="6"/>
      <c r="JG284" s="6"/>
      <c r="JH284" s="6"/>
      <c r="JI284" s="6"/>
      <c r="JJ284" s="6"/>
      <c r="JK284" s="6"/>
      <c r="JL284" s="6"/>
      <c r="JM284" s="6"/>
    </row>
    <row r="285" spans="1:273" ht="15.75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/>
      <c r="JB285" s="6"/>
      <c r="JC285" s="6"/>
      <c r="JD285" s="6"/>
      <c r="JE285" s="6"/>
      <c r="JF285" s="6"/>
      <c r="JG285" s="6"/>
      <c r="JH285" s="6"/>
      <c r="JI285" s="6"/>
      <c r="JJ285" s="6"/>
      <c r="JK285" s="6"/>
      <c r="JL285" s="6"/>
      <c r="JM285" s="6"/>
    </row>
    <row r="286" spans="1:273" ht="15.75" x14ac:dyDescent="0.25">
      <c r="A286" s="14"/>
      <c r="B286" s="11" t="s">
        <v>198</v>
      </c>
      <c r="C286" s="513" t="s">
        <v>103</v>
      </c>
      <c r="D286" s="514"/>
      <c r="E286" s="514"/>
      <c r="F286" s="514"/>
      <c r="G286" s="514"/>
      <c r="H286" s="514"/>
      <c r="I286" s="514"/>
      <c r="J286" s="514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  <c r="JI286" s="6"/>
      <c r="JJ286" s="6"/>
      <c r="JK286" s="6"/>
      <c r="JL286" s="6"/>
      <c r="JM286" s="6"/>
    </row>
    <row r="287" spans="1:273" x14ac:dyDescent="0.25"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  <c r="JI287" s="6"/>
      <c r="JJ287" s="6"/>
      <c r="JK287" s="6"/>
      <c r="JL287" s="6"/>
      <c r="JM287" s="6"/>
    </row>
    <row r="288" spans="1:273" ht="45" x14ac:dyDescent="0.25">
      <c r="A288" s="518" t="s">
        <v>200</v>
      </c>
      <c r="B288" s="516"/>
      <c r="C288" s="516"/>
      <c r="D288" s="516"/>
      <c r="E288" s="516"/>
      <c r="F288" s="516"/>
      <c r="G288" s="516"/>
      <c r="H288" s="517"/>
      <c r="I288" s="134" t="s">
        <v>273</v>
      </c>
      <c r="J288" s="134" t="s">
        <v>274</v>
      </c>
      <c r="K288" s="134" t="s">
        <v>278</v>
      </c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  <c r="JI288" s="6"/>
      <c r="JJ288" s="6"/>
      <c r="JK288" s="6"/>
      <c r="JL288" s="6"/>
      <c r="JM288" s="6"/>
    </row>
    <row r="289" spans="1:273" ht="45" x14ac:dyDescent="0.25">
      <c r="A289" s="134" t="s">
        <v>201</v>
      </c>
      <c r="B289" s="515" t="s">
        <v>238</v>
      </c>
      <c r="C289" s="516"/>
      <c r="D289" s="517"/>
      <c r="E289" s="15" t="s">
        <v>258</v>
      </c>
      <c r="F289" s="15" t="s">
        <v>269</v>
      </c>
      <c r="G289" s="15" t="s">
        <v>338</v>
      </c>
      <c r="H289" s="15" t="s">
        <v>270</v>
      </c>
      <c r="I289" s="15" t="s">
        <v>270</v>
      </c>
      <c r="J289" s="15" t="s">
        <v>270</v>
      </c>
      <c r="K289" s="15" t="s">
        <v>270</v>
      </c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  <c r="JI289" s="6"/>
      <c r="JJ289" s="6"/>
      <c r="JK289" s="6"/>
      <c r="JL289" s="6"/>
      <c r="JM289" s="6"/>
    </row>
    <row r="290" spans="1:273" x14ac:dyDescent="0.25">
      <c r="A290" s="17">
        <v>1</v>
      </c>
      <c r="B290" s="528" t="s">
        <v>1</v>
      </c>
      <c r="C290" s="529"/>
      <c r="D290" s="529"/>
      <c r="E290" s="139" t="s">
        <v>2</v>
      </c>
      <c r="F290" s="139" t="s">
        <v>124</v>
      </c>
      <c r="G290" s="139" t="s">
        <v>3</v>
      </c>
      <c r="H290" s="139" t="s">
        <v>4</v>
      </c>
      <c r="I290" s="61" t="s">
        <v>5</v>
      </c>
      <c r="J290" s="17">
        <v>8</v>
      </c>
      <c r="K290" s="17">
        <v>9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  <c r="IY290" s="6"/>
      <c r="IZ290" s="6"/>
      <c r="JA290" s="6"/>
      <c r="JB290" s="6"/>
      <c r="JC290" s="6"/>
      <c r="JD290" s="6"/>
      <c r="JE290" s="6"/>
      <c r="JF290" s="6"/>
      <c r="JG290" s="6"/>
      <c r="JH290" s="6"/>
      <c r="JI290" s="6"/>
      <c r="JJ290" s="6"/>
      <c r="JK290" s="6"/>
      <c r="JL290" s="6"/>
      <c r="JM290" s="6"/>
    </row>
    <row r="291" spans="1:273" x14ac:dyDescent="0.25">
      <c r="A291" s="143" t="s">
        <v>347</v>
      </c>
      <c r="B291" s="633" t="s">
        <v>248</v>
      </c>
      <c r="C291" s="634"/>
      <c r="D291" s="634"/>
      <c r="E291" s="56"/>
      <c r="F291" s="54"/>
      <c r="G291" s="62">
        <v>110</v>
      </c>
      <c r="H291" s="56"/>
      <c r="I291" s="56"/>
      <c r="J291" s="102"/>
      <c r="K291" s="102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/>
      <c r="JB291" s="6"/>
      <c r="JC291" s="6"/>
      <c r="JD291" s="6"/>
      <c r="JE291" s="6"/>
      <c r="JF291" s="6"/>
      <c r="JG291" s="6"/>
      <c r="JH291" s="6"/>
      <c r="JI291" s="6"/>
      <c r="JJ291" s="6"/>
      <c r="JK291" s="6"/>
      <c r="JL291" s="6"/>
      <c r="JM291" s="6"/>
    </row>
    <row r="292" spans="1:273" ht="37.5" customHeight="1" x14ac:dyDescent="0.25">
      <c r="A292" s="143" t="s">
        <v>348</v>
      </c>
      <c r="B292" s="629" t="s">
        <v>443</v>
      </c>
      <c r="C292" s="630"/>
      <c r="D292" s="630"/>
      <c r="E292" s="56"/>
      <c r="F292" s="54"/>
      <c r="G292" s="62">
        <v>120</v>
      </c>
      <c r="H292" s="56">
        <v>80000</v>
      </c>
      <c r="I292" s="56"/>
      <c r="J292" s="102"/>
      <c r="K292" s="102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/>
      <c r="JB292" s="6"/>
      <c r="JC292" s="6"/>
      <c r="JD292" s="6"/>
      <c r="JE292" s="6"/>
      <c r="JF292" s="6"/>
      <c r="JG292" s="6"/>
      <c r="JH292" s="6"/>
      <c r="JI292" s="6"/>
      <c r="JJ292" s="6"/>
      <c r="JK292" s="6"/>
      <c r="JL292" s="6"/>
      <c r="JM292" s="6"/>
    </row>
    <row r="293" spans="1:273" ht="48" customHeight="1" x14ac:dyDescent="0.25">
      <c r="A293" s="143" t="s">
        <v>349</v>
      </c>
      <c r="B293" s="629" t="s">
        <v>460</v>
      </c>
      <c r="C293" s="630"/>
      <c r="D293" s="630"/>
      <c r="E293" s="56"/>
      <c r="F293" s="54"/>
      <c r="G293" s="62">
        <v>120</v>
      </c>
      <c r="H293" s="56">
        <v>122294.13</v>
      </c>
      <c r="I293" s="56"/>
      <c r="J293" s="102"/>
      <c r="K293" s="102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  <c r="IY293" s="6"/>
      <c r="IZ293" s="6"/>
      <c r="JA293" s="6"/>
      <c r="JB293" s="6"/>
      <c r="JC293" s="6"/>
      <c r="JD293" s="6"/>
      <c r="JE293" s="6"/>
      <c r="JF293" s="6"/>
      <c r="JG293" s="6"/>
      <c r="JH293" s="6"/>
      <c r="JI293" s="6"/>
      <c r="JJ293" s="6"/>
      <c r="JK293" s="6"/>
      <c r="JL293" s="6"/>
      <c r="JM293" s="6"/>
    </row>
    <row r="294" spans="1:273" x14ac:dyDescent="0.25">
      <c r="A294" s="143" t="s">
        <v>350</v>
      </c>
      <c r="B294" s="629" t="s">
        <v>444</v>
      </c>
      <c r="C294" s="630"/>
      <c r="D294" s="630"/>
      <c r="E294" s="56"/>
      <c r="F294" s="54"/>
      <c r="G294" s="62">
        <v>120</v>
      </c>
      <c r="H294" s="56">
        <v>15000</v>
      </c>
      <c r="I294" s="56"/>
      <c r="J294" s="102"/>
      <c r="K294" s="102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/>
      <c r="JB294" s="6"/>
      <c r="JC294" s="6"/>
      <c r="JD294" s="6"/>
      <c r="JE294" s="6"/>
      <c r="JF294" s="6"/>
      <c r="JG294" s="6"/>
      <c r="JH294" s="6"/>
      <c r="JI294" s="6"/>
      <c r="JJ294" s="6"/>
      <c r="JK294" s="6"/>
      <c r="JL294" s="6"/>
      <c r="JM294" s="6"/>
    </row>
    <row r="295" spans="1:273" x14ac:dyDescent="0.25">
      <c r="A295" s="143" t="s">
        <v>351</v>
      </c>
      <c r="B295" s="607"/>
      <c r="C295" s="621"/>
      <c r="D295" s="622"/>
      <c r="E295" s="56"/>
      <c r="F295" s="54"/>
      <c r="G295" s="62"/>
      <c r="H295" s="56"/>
      <c r="I295" s="56"/>
      <c r="J295" s="102"/>
      <c r="K295" s="102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/>
      <c r="JB295" s="6"/>
      <c r="JC295" s="6"/>
      <c r="JD295" s="6"/>
      <c r="JE295" s="6"/>
      <c r="JF295" s="6"/>
      <c r="JG295" s="6"/>
      <c r="JH295" s="6"/>
      <c r="JI295" s="6"/>
      <c r="JJ295" s="6"/>
      <c r="JK295" s="6"/>
      <c r="JL295" s="6"/>
      <c r="JM295" s="6"/>
    </row>
    <row r="296" spans="1:273" x14ac:dyDescent="0.25">
      <c r="A296" s="143" t="s">
        <v>352</v>
      </c>
      <c r="B296" s="607"/>
      <c r="C296" s="621"/>
      <c r="D296" s="622"/>
      <c r="E296" s="56"/>
      <c r="F296" s="54"/>
      <c r="G296" s="62"/>
      <c r="H296" s="56"/>
      <c r="I296" s="56"/>
      <c r="J296" s="102"/>
      <c r="K296" s="102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/>
      <c r="JB296" s="6"/>
      <c r="JC296" s="6"/>
      <c r="JD296" s="6"/>
      <c r="JE296" s="6"/>
      <c r="JF296" s="6"/>
      <c r="JG296" s="6"/>
      <c r="JH296" s="6"/>
      <c r="JI296" s="6"/>
      <c r="JJ296" s="6"/>
      <c r="JK296" s="6"/>
      <c r="JL296" s="6"/>
      <c r="JM296" s="6"/>
    </row>
    <row r="297" spans="1:273" x14ac:dyDescent="0.25">
      <c r="A297" s="143" t="s">
        <v>353</v>
      </c>
      <c r="B297" s="126"/>
      <c r="C297" s="126"/>
      <c r="D297" s="126"/>
      <c r="E297" s="56"/>
      <c r="F297" s="54"/>
      <c r="G297" s="62"/>
      <c r="H297" s="156"/>
      <c r="I297" s="56"/>
      <c r="J297" s="102"/>
      <c r="K297" s="102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/>
      <c r="JB297" s="6"/>
      <c r="JC297" s="6"/>
      <c r="JD297" s="6"/>
      <c r="JE297" s="6"/>
      <c r="JF297" s="6"/>
      <c r="JG297" s="6"/>
      <c r="JH297" s="6"/>
      <c r="JI297" s="6"/>
      <c r="JJ297" s="6"/>
      <c r="JK297" s="6"/>
      <c r="JL297" s="6"/>
      <c r="JM297" s="6"/>
    </row>
    <row r="298" spans="1:273" x14ac:dyDescent="0.25">
      <c r="A298" s="143" t="s">
        <v>354</v>
      </c>
      <c r="B298" s="607"/>
      <c r="C298" s="621"/>
      <c r="D298" s="622"/>
      <c r="E298" s="56"/>
      <c r="F298" s="54"/>
      <c r="G298" s="62"/>
      <c r="H298" s="56"/>
      <c r="I298" s="56"/>
      <c r="J298" s="102"/>
      <c r="K298" s="102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/>
      <c r="JB298" s="6"/>
      <c r="JC298" s="6"/>
      <c r="JD298" s="6"/>
      <c r="JE298" s="6"/>
      <c r="JF298" s="6"/>
      <c r="JG298" s="6"/>
      <c r="JH298" s="6"/>
      <c r="JI298" s="6"/>
      <c r="JJ298" s="6"/>
      <c r="JK298" s="6"/>
      <c r="JL298" s="6"/>
      <c r="JM298" s="6"/>
    </row>
    <row r="299" spans="1:273" x14ac:dyDescent="0.25">
      <c r="A299" s="143" t="s">
        <v>355</v>
      </c>
      <c r="B299" s="607"/>
      <c r="C299" s="621"/>
      <c r="D299" s="622"/>
      <c r="E299" s="56"/>
      <c r="F299" s="54"/>
      <c r="G299" s="62"/>
      <c r="H299" s="56"/>
      <c r="I299" s="56"/>
      <c r="J299" s="102"/>
      <c r="K299" s="102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/>
      <c r="JB299" s="6"/>
      <c r="JC299" s="6"/>
      <c r="JD299" s="6"/>
      <c r="JE299" s="6"/>
      <c r="JF299" s="6"/>
      <c r="JG299" s="6"/>
      <c r="JH299" s="6"/>
      <c r="JI299" s="6"/>
      <c r="JJ299" s="6"/>
      <c r="JK299" s="6"/>
      <c r="JL299" s="6"/>
      <c r="JM299" s="6"/>
    </row>
    <row r="300" spans="1:273" x14ac:dyDescent="0.25">
      <c r="A300" s="143" t="s">
        <v>356</v>
      </c>
      <c r="B300" s="607"/>
      <c r="C300" s="621"/>
      <c r="D300" s="622"/>
      <c r="E300" s="56"/>
      <c r="F300" s="54"/>
      <c r="G300" s="62"/>
      <c r="H300" s="56"/>
      <c r="I300" s="56"/>
      <c r="J300" s="102"/>
      <c r="K300" s="102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/>
      <c r="JB300" s="6"/>
      <c r="JC300" s="6"/>
      <c r="JD300" s="6"/>
      <c r="JE300" s="6"/>
      <c r="JF300" s="6"/>
      <c r="JG300" s="6"/>
      <c r="JH300" s="6"/>
      <c r="JI300" s="6"/>
      <c r="JJ300" s="6"/>
      <c r="JK300" s="6"/>
      <c r="JL300" s="6"/>
      <c r="JM300" s="6"/>
    </row>
    <row r="301" spans="1:273" x14ac:dyDescent="0.25">
      <c r="A301" s="181" t="s">
        <v>387</v>
      </c>
      <c r="B301" s="607"/>
      <c r="C301" s="621"/>
      <c r="D301" s="622"/>
      <c r="E301" s="56"/>
      <c r="F301" s="54"/>
      <c r="G301" s="62"/>
      <c r="H301" s="56"/>
      <c r="I301" s="56"/>
      <c r="J301" s="102"/>
      <c r="K301" s="102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/>
      <c r="JB301" s="6"/>
      <c r="JC301" s="6"/>
      <c r="JD301" s="6"/>
      <c r="JE301" s="6"/>
      <c r="JF301" s="6"/>
      <c r="JG301" s="6"/>
      <c r="JH301" s="6"/>
      <c r="JI301" s="6"/>
      <c r="JJ301" s="6"/>
      <c r="JK301" s="6"/>
      <c r="JL301" s="6"/>
      <c r="JM301" s="6"/>
    </row>
    <row r="302" spans="1:273" x14ac:dyDescent="0.25">
      <c r="A302" s="181" t="s">
        <v>388</v>
      </c>
      <c r="B302" s="607"/>
      <c r="C302" s="621"/>
      <c r="D302" s="622"/>
      <c r="E302" s="56"/>
      <c r="F302" s="54"/>
      <c r="G302" s="57"/>
      <c r="H302" s="56"/>
      <c r="I302" s="56"/>
      <c r="J302" s="102"/>
      <c r="K302" s="102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/>
      <c r="JB302" s="6"/>
      <c r="JC302" s="6"/>
      <c r="JD302" s="6"/>
      <c r="JE302" s="6"/>
      <c r="JF302" s="6"/>
      <c r="JG302" s="6"/>
      <c r="JH302" s="6"/>
      <c r="JI302" s="6"/>
      <c r="JJ302" s="6"/>
      <c r="JK302" s="6"/>
      <c r="JL302" s="6"/>
      <c r="JM302" s="6"/>
    </row>
    <row r="303" spans="1:273" x14ac:dyDescent="0.25">
      <c r="A303" s="181" t="s">
        <v>389</v>
      </c>
      <c r="B303" s="607"/>
      <c r="C303" s="621"/>
      <c r="D303" s="622"/>
      <c r="E303" s="56"/>
      <c r="F303" s="54"/>
      <c r="G303" s="57"/>
      <c r="H303" s="56"/>
      <c r="I303" s="56"/>
      <c r="J303" s="102"/>
      <c r="K303" s="102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  <c r="IY303" s="6"/>
      <c r="IZ303" s="6"/>
      <c r="JA303" s="6"/>
      <c r="JB303" s="6"/>
      <c r="JC303" s="6"/>
      <c r="JD303" s="6"/>
      <c r="JE303" s="6"/>
      <c r="JF303" s="6"/>
      <c r="JG303" s="6"/>
      <c r="JH303" s="6"/>
      <c r="JI303" s="6"/>
      <c r="JJ303" s="6"/>
      <c r="JK303" s="6"/>
      <c r="JL303" s="6"/>
      <c r="JM303" s="6"/>
    </row>
    <row r="304" spans="1:273" x14ac:dyDescent="0.25">
      <c r="A304" s="181" t="s">
        <v>390</v>
      </c>
      <c r="B304" s="607"/>
      <c r="C304" s="621"/>
      <c r="D304" s="622"/>
      <c r="E304" s="56"/>
      <c r="F304" s="54"/>
      <c r="G304" s="57"/>
      <c r="H304" s="56"/>
      <c r="I304" s="56"/>
      <c r="J304" s="102"/>
      <c r="K304" s="102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  <c r="JI304" s="6"/>
      <c r="JJ304" s="6"/>
      <c r="JK304" s="6"/>
      <c r="JL304" s="6"/>
      <c r="JM304" s="6"/>
    </row>
    <row r="305" spans="1:273" x14ac:dyDescent="0.25">
      <c r="A305" s="181" t="s">
        <v>391</v>
      </c>
      <c r="B305" s="607"/>
      <c r="C305" s="621"/>
      <c r="D305" s="622"/>
      <c r="E305" s="56"/>
      <c r="F305" s="54"/>
      <c r="G305" s="62"/>
      <c r="H305" s="56"/>
      <c r="I305" s="56"/>
      <c r="J305" s="102"/>
      <c r="K305" s="102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/>
      <c r="JB305" s="6"/>
      <c r="JC305" s="6"/>
      <c r="JD305" s="6"/>
      <c r="JE305" s="6"/>
      <c r="JF305" s="6"/>
      <c r="JG305" s="6"/>
      <c r="JH305" s="6"/>
      <c r="JI305" s="6"/>
      <c r="JJ305" s="6"/>
      <c r="JK305" s="6"/>
      <c r="JL305" s="6"/>
      <c r="JM305" s="6"/>
    </row>
    <row r="306" spans="1:273" x14ac:dyDescent="0.25">
      <c r="A306" s="181" t="s">
        <v>412</v>
      </c>
      <c r="B306" s="607"/>
      <c r="C306" s="621"/>
      <c r="D306" s="622"/>
      <c r="E306" s="56"/>
      <c r="F306" s="54"/>
      <c r="G306" s="57"/>
      <c r="H306" s="56"/>
      <c r="I306" s="56"/>
      <c r="J306" s="102"/>
      <c r="K306" s="102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/>
      <c r="JB306" s="6"/>
      <c r="JC306" s="6"/>
      <c r="JD306" s="6"/>
      <c r="JE306" s="6"/>
      <c r="JF306" s="6"/>
      <c r="JG306" s="6"/>
      <c r="JH306" s="6"/>
      <c r="JI306" s="6"/>
      <c r="JJ306" s="6"/>
      <c r="JK306" s="6"/>
      <c r="JL306" s="6"/>
      <c r="JM306" s="6"/>
    </row>
    <row r="307" spans="1:273" x14ac:dyDescent="0.25">
      <c r="A307" s="181" t="s">
        <v>413</v>
      </c>
      <c r="B307" s="607"/>
      <c r="C307" s="621"/>
      <c r="D307" s="622"/>
      <c r="E307" s="56"/>
      <c r="F307" s="54"/>
      <c r="G307" s="57"/>
      <c r="H307" s="56"/>
      <c r="I307" s="56"/>
      <c r="J307" s="102"/>
      <c r="K307" s="102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/>
      <c r="JB307" s="6"/>
      <c r="JC307" s="6"/>
      <c r="JD307" s="6"/>
      <c r="JE307" s="6"/>
      <c r="JF307" s="6"/>
      <c r="JG307" s="6"/>
      <c r="JH307" s="6"/>
      <c r="JI307" s="6"/>
      <c r="JJ307" s="6"/>
      <c r="JK307" s="6"/>
      <c r="JL307" s="6"/>
      <c r="JM307" s="6"/>
    </row>
    <row r="308" spans="1:273" x14ac:dyDescent="0.25">
      <c r="A308" s="181" t="s">
        <v>414</v>
      </c>
      <c r="B308" s="607"/>
      <c r="C308" s="621"/>
      <c r="D308" s="622"/>
      <c r="E308" s="56"/>
      <c r="F308" s="54"/>
      <c r="G308" s="57"/>
      <c r="H308" s="56"/>
      <c r="I308" s="56"/>
      <c r="J308" s="102"/>
      <c r="K308" s="102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/>
      <c r="JB308" s="6"/>
      <c r="JC308" s="6"/>
      <c r="JD308" s="6"/>
      <c r="JE308" s="6"/>
      <c r="JF308" s="6"/>
      <c r="JG308" s="6"/>
      <c r="JH308" s="6"/>
      <c r="JI308" s="6"/>
      <c r="JJ308" s="6"/>
      <c r="JK308" s="6"/>
      <c r="JL308" s="6"/>
      <c r="JM308" s="6"/>
    </row>
    <row r="309" spans="1:273" x14ac:dyDescent="0.25">
      <c r="A309" s="181" t="s">
        <v>415</v>
      </c>
      <c r="B309" s="607"/>
      <c r="C309" s="621"/>
      <c r="D309" s="622"/>
      <c r="E309" s="56"/>
      <c r="F309" s="54"/>
      <c r="G309" s="62"/>
      <c r="H309" s="56"/>
      <c r="I309" s="56"/>
      <c r="J309" s="102"/>
      <c r="K309" s="102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/>
      <c r="JB309" s="6"/>
      <c r="JC309" s="6"/>
      <c r="JD309" s="6"/>
      <c r="JE309" s="6"/>
      <c r="JF309" s="6"/>
      <c r="JG309" s="6"/>
      <c r="JH309" s="6"/>
      <c r="JI309" s="6"/>
      <c r="JJ309" s="6"/>
      <c r="JK309" s="6"/>
      <c r="JL309" s="6"/>
      <c r="JM309" s="6"/>
    </row>
    <row r="310" spans="1:273" x14ac:dyDescent="0.25">
      <c r="A310" s="181" t="s">
        <v>416</v>
      </c>
      <c r="B310" s="607"/>
      <c r="C310" s="621"/>
      <c r="D310" s="622"/>
      <c r="E310" s="56"/>
      <c r="F310" s="54"/>
      <c r="G310" s="57"/>
      <c r="H310" s="56"/>
      <c r="I310" s="56"/>
      <c r="J310" s="102"/>
      <c r="K310" s="102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  <c r="JI310" s="6"/>
      <c r="JJ310" s="6"/>
      <c r="JK310" s="6"/>
      <c r="JL310" s="6"/>
      <c r="JM310" s="6"/>
    </row>
    <row r="311" spans="1:273" x14ac:dyDescent="0.25">
      <c r="A311" s="181" t="s">
        <v>420</v>
      </c>
      <c r="B311" s="607"/>
      <c r="C311" s="621"/>
      <c r="D311" s="622"/>
      <c r="E311" s="56"/>
      <c r="F311" s="54"/>
      <c r="G311" s="57"/>
      <c r="H311" s="56"/>
      <c r="I311" s="56"/>
      <c r="J311" s="102"/>
      <c r="K311" s="102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  <c r="IY311" s="6"/>
      <c r="IZ311" s="6"/>
      <c r="JA311" s="6"/>
      <c r="JB311" s="6"/>
      <c r="JC311" s="6"/>
      <c r="JD311" s="6"/>
      <c r="JE311" s="6"/>
      <c r="JF311" s="6"/>
      <c r="JG311" s="6"/>
      <c r="JH311" s="6"/>
      <c r="JI311" s="6"/>
      <c r="JJ311" s="6"/>
      <c r="JK311" s="6"/>
      <c r="JL311" s="6"/>
      <c r="JM311" s="6"/>
    </row>
    <row r="312" spans="1:273" x14ac:dyDescent="0.25">
      <c r="A312" s="181" t="s">
        <v>421</v>
      </c>
      <c r="B312" s="607"/>
      <c r="C312" s="621"/>
      <c r="D312" s="622"/>
      <c r="E312" s="56"/>
      <c r="F312" s="54"/>
      <c r="G312" s="57"/>
      <c r="H312" s="56"/>
      <c r="I312" s="56"/>
      <c r="J312" s="102"/>
      <c r="K312" s="102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  <c r="IY312" s="6"/>
      <c r="IZ312" s="6"/>
      <c r="JA312" s="6"/>
      <c r="JB312" s="6"/>
      <c r="JC312" s="6"/>
      <c r="JD312" s="6"/>
      <c r="JE312" s="6"/>
      <c r="JF312" s="6"/>
      <c r="JG312" s="6"/>
      <c r="JH312" s="6"/>
      <c r="JI312" s="6"/>
      <c r="JJ312" s="6"/>
      <c r="JK312" s="6"/>
      <c r="JL312" s="6"/>
      <c r="JM312" s="6"/>
    </row>
    <row r="313" spans="1:273" x14ac:dyDescent="0.25">
      <c r="A313" s="143" t="s">
        <v>422</v>
      </c>
      <c r="B313" s="607"/>
      <c r="C313" s="621"/>
      <c r="D313" s="622"/>
      <c r="E313" s="56"/>
      <c r="F313" s="54"/>
      <c r="G313" s="62"/>
      <c r="H313" s="56"/>
      <c r="I313" s="56"/>
      <c r="J313" s="102"/>
      <c r="K313" s="102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  <c r="IY313" s="6"/>
      <c r="IZ313" s="6"/>
      <c r="JA313" s="6"/>
      <c r="JB313" s="6"/>
      <c r="JC313" s="6"/>
      <c r="JD313" s="6"/>
      <c r="JE313" s="6"/>
      <c r="JF313" s="6"/>
      <c r="JG313" s="6"/>
      <c r="JH313" s="6"/>
      <c r="JI313" s="6"/>
      <c r="JJ313" s="6"/>
      <c r="JK313" s="6"/>
      <c r="JL313" s="6"/>
      <c r="JM313" s="6"/>
    </row>
    <row r="314" spans="1:273" x14ac:dyDescent="0.25">
      <c r="A314" s="143" t="s">
        <v>423</v>
      </c>
      <c r="B314" s="607"/>
      <c r="C314" s="621"/>
      <c r="D314" s="622"/>
      <c r="E314" s="56"/>
      <c r="F314" s="54"/>
      <c r="G314" s="57"/>
      <c r="H314" s="56"/>
      <c r="I314" s="56"/>
      <c r="J314" s="102"/>
      <c r="K314" s="102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  <c r="IY314" s="6"/>
      <c r="IZ314" s="6"/>
      <c r="JA314" s="6"/>
      <c r="JB314" s="6"/>
      <c r="JC314" s="6"/>
      <c r="JD314" s="6"/>
      <c r="JE314" s="6"/>
      <c r="JF314" s="6"/>
      <c r="JG314" s="6"/>
      <c r="JH314" s="6"/>
      <c r="JI314" s="6"/>
      <c r="JJ314" s="6"/>
      <c r="JK314" s="6"/>
      <c r="JL314" s="6"/>
      <c r="JM314" s="6"/>
    </row>
    <row r="315" spans="1:273" x14ac:dyDescent="0.25">
      <c r="A315" s="143" t="s">
        <v>424</v>
      </c>
      <c r="B315" s="607"/>
      <c r="C315" s="621"/>
      <c r="D315" s="622"/>
      <c r="E315" s="56"/>
      <c r="F315" s="54"/>
      <c r="G315" s="57"/>
      <c r="H315" s="56"/>
      <c r="I315" s="56"/>
      <c r="J315" s="102"/>
      <c r="K315" s="102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6"/>
      <c r="IZ315" s="6"/>
      <c r="JA315" s="6"/>
      <c r="JB315" s="6"/>
      <c r="JC315" s="6"/>
      <c r="JD315" s="6"/>
      <c r="JE315" s="6"/>
      <c r="JF315" s="6"/>
      <c r="JG315" s="6"/>
      <c r="JH315" s="6"/>
      <c r="JI315" s="6"/>
      <c r="JJ315" s="6"/>
      <c r="JK315" s="6"/>
      <c r="JL315" s="6"/>
      <c r="JM315" s="6"/>
    </row>
    <row r="316" spans="1:273" x14ac:dyDescent="0.25">
      <c r="A316" s="143" t="s">
        <v>425</v>
      </c>
      <c r="B316" s="607"/>
      <c r="C316" s="621"/>
      <c r="D316" s="622"/>
      <c r="E316" s="56"/>
      <c r="F316" s="54"/>
      <c r="G316" s="57"/>
      <c r="H316" s="56"/>
      <c r="I316" s="56"/>
      <c r="J316" s="102"/>
      <c r="K316" s="102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6"/>
      <c r="IZ316" s="6"/>
      <c r="JA316" s="6"/>
      <c r="JB316" s="6"/>
      <c r="JC316" s="6"/>
      <c r="JD316" s="6"/>
      <c r="JE316" s="6"/>
      <c r="JF316" s="6"/>
      <c r="JG316" s="6"/>
      <c r="JH316" s="6"/>
      <c r="JI316" s="6"/>
      <c r="JJ316" s="6"/>
      <c r="JK316" s="6"/>
      <c r="JL316" s="6"/>
      <c r="JM316" s="6"/>
    </row>
    <row r="317" spans="1:273" x14ac:dyDescent="0.25">
      <c r="A317" s="143" t="s">
        <v>426</v>
      </c>
      <c r="B317" s="607"/>
      <c r="C317" s="621"/>
      <c r="D317" s="622"/>
      <c r="E317" s="56"/>
      <c r="F317" s="54"/>
      <c r="G317" s="79"/>
      <c r="H317" s="56"/>
      <c r="I317" s="56"/>
      <c r="J317" s="102"/>
      <c r="K317" s="102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  <c r="IY317" s="6"/>
      <c r="IZ317" s="6"/>
      <c r="JA317" s="6"/>
      <c r="JB317" s="6"/>
      <c r="JC317" s="6"/>
      <c r="JD317" s="6"/>
      <c r="JE317" s="6"/>
      <c r="JF317" s="6"/>
      <c r="JG317" s="6"/>
      <c r="JH317" s="6"/>
      <c r="JI317" s="6"/>
      <c r="JJ317" s="6"/>
      <c r="JK317" s="6"/>
      <c r="JL317" s="6"/>
      <c r="JM317" s="6"/>
    </row>
    <row r="318" spans="1:273" x14ac:dyDescent="0.25">
      <c r="A318" s="12"/>
      <c r="B318" s="631" t="s">
        <v>196</v>
      </c>
      <c r="C318" s="632"/>
      <c r="D318" s="632"/>
      <c r="E318" s="103" t="s">
        <v>9</v>
      </c>
      <c r="F318" s="103" t="s">
        <v>9</v>
      </c>
      <c r="G318" s="103" t="s">
        <v>9</v>
      </c>
      <c r="H318" s="104">
        <f>SUM(H291:H317)</f>
        <v>217294.13</v>
      </c>
      <c r="I318" s="176">
        <v>195000</v>
      </c>
      <c r="J318" s="176">
        <v>195000</v>
      </c>
      <c r="K318" s="17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  <c r="IY318" s="6"/>
      <c r="IZ318" s="6"/>
      <c r="JA318" s="6"/>
      <c r="JB318" s="6"/>
      <c r="JC318" s="6"/>
      <c r="JD318" s="6"/>
      <c r="JE318" s="6"/>
      <c r="JF318" s="6"/>
      <c r="JG318" s="6"/>
      <c r="JH318" s="6"/>
      <c r="JI318" s="6"/>
      <c r="JJ318" s="6"/>
      <c r="JK318" s="6"/>
      <c r="JL318" s="6"/>
      <c r="JM318" s="6"/>
    </row>
    <row r="319" spans="1:273" x14ac:dyDescent="0.25">
      <c r="A319" s="18"/>
      <c r="B319" s="105"/>
      <c r="C319" s="86"/>
      <c r="D319" s="86"/>
      <c r="E319" s="106"/>
      <c r="F319" s="106"/>
      <c r="G319" s="106"/>
      <c r="H319" s="107"/>
      <c r="I319" s="107"/>
      <c r="J319" s="107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  <c r="IY319" s="6"/>
      <c r="IZ319" s="6"/>
      <c r="JA319" s="6"/>
      <c r="JB319" s="6"/>
      <c r="JC319" s="6"/>
      <c r="JD319" s="6"/>
      <c r="JE319" s="6"/>
      <c r="JF319" s="6"/>
      <c r="JG319" s="6"/>
      <c r="JH319" s="6"/>
      <c r="JI319" s="6"/>
      <c r="JJ319" s="6"/>
      <c r="JK319" s="6"/>
      <c r="JL319" s="6"/>
      <c r="JM319" s="6"/>
    </row>
    <row r="320" spans="1:273" ht="15.75" x14ac:dyDescent="0.25">
      <c r="A320" s="14"/>
      <c r="B320" s="11" t="s">
        <v>198</v>
      </c>
      <c r="C320" s="513" t="s">
        <v>109</v>
      </c>
      <c r="D320" s="514"/>
      <c r="E320" s="514"/>
      <c r="F320" s="514"/>
      <c r="G320" s="514"/>
      <c r="H320" s="514"/>
      <c r="I320" s="514"/>
      <c r="J320" s="514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  <c r="IY320" s="6"/>
      <c r="IZ320" s="6"/>
      <c r="JA320" s="6"/>
      <c r="JB320" s="6"/>
      <c r="JC320" s="6"/>
      <c r="JD320" s="6"/>
      <c r="JE320" s="6"/>
      <c r="JF320" s="6"/>
      <c r="JG320" s="6"/>
      <c r="JH320" s="6"/>
      <c r="JI320" s="6"/>
      <c r="JJ320" s="6"/>
      <c r="JK320" s="6"/>
      <c r="JL320" s="6"/>
      <c r="JM320" s="6"/>
    </row>
    <row r="321" spans="1:273" x14ac:dyDescent="0.25"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  <c r="IY321" s="6"/>
      <c r="IZ321" s="6"/>
      <c r="JA321" s="6"/>
      <c r="JB321" s="6"/>
      <c r="JC321" s="6"/>
      <c r="JD321" s="6"/>
      <c r="JE321" s="6"/>
      <c r="JF321" s="6"/>
      <c r="JG321" s="6"/>
      <c r="JH321" s="6"/>
      <c r="JI321" s="6"/>
      <c r="JJ321" s="6"/>
      <c r="JK321" s="6"/>
      <c r="JL321" s="6"/>
      <c r="JM321" s="6"/>
    </row>
    <row r="322" spans="1:273" ht="45" x14ac:dyDescent="0.25">
      <c r="A322" s="518" t="s">
        <v>200</v>
      </c>
      <c r="B322" s="516"/>
      <c r="C322" s="516"/>
      <c r="D322" s="516"/>
      <c r="E322" s="516"/>
      <c r="F322" s="516"/>
      <c r="G322" s="516"/>
      <c r="H322" s="517"/>
      <c r="I322" s="134" t="s">
        <v>273</v>
      </c>
      <c r="J322" s="134" t="s">
        <v>274</v>
      </c>
      <c r="K322" s="134" t="s">
        <v>278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  <c r="IY322" s="6"/>
      <c r="IZ322" s="6"/>
      <c r="JA322" s="6"/>
      <c r="JB322" s="6"/>
      <c r="JC322" s="6"/>
      <c r="JD322" s="6"/>
      <c r="JE322" s="6"/>
      <c r="JF322" s="6"/>
      <c r="JG322" s="6"/>
      <c r="JH322" s="6"/>
      <c r="JI322" s="6"/>
      <c r="JJ322" s="6"/>
      <c r="JK322" s="6"/>
      <c r="JL322" s="6"/>
      <c r="JM322" s="6"/>
    </row>
    <row r="323" spans="1:273" ht="45" x14ac:dyDescent="0.25">
      <c r="A323" s="134" t="s">
        <v>201</v>
      </c>
      <c r="B323" s="515" t="s">
        <v>238</v>
      </c>
      <c r="C323" s="516"/>
      <c r="D323" s="517"/>
      <c r="E323" s="15" t="s">
        <v>258</v>
      </c>
      <c r="F323" s="15" t="s">
        <v>269</v>
      </c>
      <c r="G323" s="15" t="s">
        <v>338</v>
      </c>
      <c r="H323" s="15" t="s">
        <v>270</v>
      </c>
      <c r="I323" s="15" t="s">
        <v>270</v>
      </c>
      <c r="J323" s="15" t="s">
        <v>270</v>
      </c>
      <c r="K323" s="15" t="s">
        <v>270</v>
      </c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  <c r="IW323" s="6"/>
      <c r="IX323" s="6"/>
      <c r="IY323" s="6"/>
      <c r="IZ323" s="6"/>
      <c r="JA323" s="6"/>
      <c r="JB323" s="6"/>
      <c r="JC323" s="6"/>
      <c r="JD323" s="6"/>
      <c r="JE323" s="6"/>
      <c r="JF323" s="6"/>
      <c r="JG323" s="6"/>
      <c r="JH323" s="6"/>
      <c r="JI323" s="6"/>
      <c r="JJ323" s="6"/>
      <c r="JK323" s="6"/>
      <c r="JL323" s="6"/>
      <c r="JM323" s="6"/>
    </row>
    <row r="324" spans="1:273" x14ac:dyDescent="0.25">
      <c r="A324" s="17">
        <v>1</v>
      </c>
      <c r="B324" s="528" t="s">
        <v>1</v>
      </c>
      <c r="C324" s="529"/>
      <c r="D324" s="529"/>
      <c r="E324" s="139" t="s">
        <v>2</v>
      </c>
      <c r="F324" s="139" t="s">
        <v>124</v>
      </c>
      <c r="G324" s="139" t="s">
        <v>3</v>
      </c>
      <c r="H324" s="139" t="s">
        <v>4</v>
      </c>
      <c r="I324" s="61" t="s">
        <v>5</v>
      </c>
      <c r="J324" s="17">
        <v>8</v>
      </c>
      <c r="K324" s="17">
        <v>9</v>
      </c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  <c r="IY324" s="6"/>
      <c r="IZ324" s="6"/>
      <c r="JA324" s="6"/>
      <c r="JB324" s="6"/>
      <c r="JC324" s="6"/>
      <c r="JD324" s="6"/>
      <c r="JE324" s="6"/>
      <c r="JF324" s="6"/>
      <c r="JG324" s="6"/>
      <c r="JH324" s="6"/>
      <c r="JI324" s="6"/>
      <c r="JJ324" s="6"/>
      <c r="JK324" s="6"/>
      <c r="JL324" s="6"/>
      <c r="JM324" s="6"/>
    </row>
    <row r="325" spans="1:273" ht="15.75" x14ac:dyDescent="0.25">
      <c r="A325" s="143" t="s">
        <v>347</v>
      </c>
      <c r="B325" s="633" t="s">
        <v>248</v>
      </c>
      <c r="C325" s="634"/>
      <c r="D325" s="634"/>
      <c r="E325" s="56"/>
      <c r="F325" s="54"/>
      <c r="G325" s="79"/>
      <c r="H325" s="56"/>
      <c r="I325" s="56"/>
      <c r="J325" s="102"/>
      <c r="K325" s="51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  <c r="IW325" s="6"/>
      <c r="IX325" s="6"/>
      <c r="IY325" s="6"/>
      <c r="IZ325" s="6"/>
      <c r="JA325" s="6"/>
      <c r="JB325" s="6"/>
      <c r="JC325" s="6"/>
      <c r="JD325" s="6"/>
      <c r="JE325" s="6"/>
      <c r="JF325" s="6"/>
      <c r="JG325" s="6"/>
      <c r="JH325" s="6"/>
      <c r="JI325" s="6"/>
      <c r="JJ325" s="6"/>
      <c r="JK325" s="6"/>
      <c r="JL325" s="6"/>
      <c r="JM325" s="6"/>
    </row>
    <row r="326" spans="1:273" ht="15.75" x14ac:dyDescent="0.25">
      <c r="A326" s="143" t="s">
        <v>348</v>
      </c>
      <c r="B326" s="629"/>
      <c r="C326" s="630"/>
      <c r="D326" s="630"/>
      <c r="E326" s="56"/>
      <c r="F326" s="54"/>
      <c r="G326" s="79"/>
      <c r="H326" s="56"/>
      <c r="I326" s="56"/>
      <c r="J326" s="102"/>
      <c r="K326" s="51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  <c r="IW326" s="6"/>
      <c r="IX326" s="6"/>
      <c r="IY326" s="6"/>
      <c r="IZ326" s="6"/>
      <c r="JA326" s="6"/>
      <c r="JB326" s="6"/>
      <c r="JC326" s="6"/>
      <c r="JD326" s="6"/>
      <c r="JE326" s="6"/>
      <c r="JF326" s="6"/>
      <c r="JG326" s="6"/>
      <c r="JH326" s="6"/>
      <c r="JI326" s="6"/>
      <c r="JJ326" s="6"/>
      <c r="JK326" s="6"/>
      <c r="JL326" s="6"/>
      <c r="JM326" s="6"/>
    </row>
    <row r="327" spans="1:273" ht="15.75" x14ac:dyDescent="0.25">
      <c r="A327" s="143" t="s">
        <v>349</v>
      </c>
      <c r="B327" s="629"/>
      <c r="C327" s="630"/>
      <c r="D327" s="630"/>
      <c r="E327" s="56"/>
      <c r="F327" s="54"/>
      <c r="G327" s="79"/>
      <c r="H327" s="56"/>
      <c r="I327" s="56"/>
      <c r="J327" s="102"/>
      <c r="K327" s="51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  <c r="IY327" s="6"/>
      <c r="IZ327" s="6"/>
      <c r="JA327" s="6"/>
      <c r="JB327" s="6"/>
      <c r="JC327" s="6"/>
      <c r="JD327" s="6"/>
      <c r="JE327" s="6"/>
      <c r="JF327" s="6"/>
      <c r="JG327" s="6"/>
      <c r="JH327" s="6"/>
      <c r="JI327" s="6"/>
      <c r="JJ327" s="6"/>
      <c r="JK327" s="6"/>
      <c r="JL327" s="6"/>
      <c r="JM327" s="6"/>
    </row>
    <row r="328" spans="1:273" ht="15.75" x14ac:dyDescent="0.25">
      <c r="A328" s="143" t="s">
        <v>350</v>
      </c>
      <c r="B328" s="629"/>
      <c r="C328" s="630"/>
      <c r="D328" s="630"/>
      <c r="E328" s="56"/>
      <c r="F328" s="54"/>
      <c r="G328" s="79"/>
      <c r="H328" s="56"/>
      <c r="I328" s="56"/>
      <c r="J328" s="102"/>
      <c r="K328" s="51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  <c r="IW328" s="6"/>
      <c r="IX328" s="6"/>
      <c r="IY328" s="6"/>
      <c r="IZ328" s="6"/>
      <c r="JA328" s="6"/>
      <c r="JB328" s="6"/>
      <c r="JC328" s="6"/>
      <c r="JD328" s="6"/>
      <c r="JE328" s="6"/>
      <c r="JF328" s="6"/>
      <c r="JG328" s="6"/>
      <c r="JH328" s="6"/>
      <c r="JI328" s="6"/>
      <c r="JJ328" s="6"/>
      <c r="JK328" s="6"/>
      <c r="JL328" s="6"/>
      <c r="JM328" s="6"/>
    </row>
    <row r="329" spans="1:273" ht="15.75" x14ac:dyDescent="0.25">
      <c r="A329" s="143" t="s">
        <v>351</v>
      </c>
      <c r="B329" s="629"/>
      <c r="C329" s="630"/>
      <c r="D329" s="630"/>
      <c r="E329" s="56"/>
      <c r="F329" s="54"/>
      <c r="G329" s="79"/>
      <c r="H329" s="56"/>
      <c r="I329" s="56"/>
      <c r="J329" s="102"/>
      <c r="K329" s="51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  <c r="IW329" s="6"/>
      <c r="IX329" s="6"/>
      <c r="IY329" s="6"/>
      <c r="IZ329" s="6"/>
      <c r="JA329" s="6"/>
      <c r="JB329" s="6"/>
      <c r="JC329" s="6"/>
      <c r="JD329" s="6"/>
      <c r="JE329" s="6"/>
      <c r="JF329" s="6"/>
      <c r="JG329" s="6"/>
      <c r="JH329" s="6"/>
      <c r="JI329" s="6"/>
      <c r="JJ329" s="6"/>
      <c r="JK329" s="6"/>
      <c r="JL329" s="6"/>
      <c r="JM329" s="6"/>
    </row>
    <row r="330" spans="1:273" ht="15.75" x14ac:dyDescent="0.25">
      <c r="A330" s="12"/>
      <c r="B330" s="631" t="s">
        <v>196</v>
      </c>
      <c r="C330" s="632"/>
      <c r="D330" s="632"/>
      <c r="E330" s="103" t="s">
        <v>9</v>
      </c>
      <c r="F330" s="103" t="s">
        <v>9</v>
      </c>
      <c r="G330" s="103" t="s">
        <v>9</v>
      </c>
      <c r="H330" s="104">
        <f>SUM(H325:H329)</f>
        <v>0</v>
      </c>
      <c r="I330" s="176">
        <f>SUM(I325:I329)</f>
        <v>0</v>
      </c>
      <c r="J330" s="176">
        <f>SUM(J325:J329)</f>
        <v>0</v>
      </c>
      <c r="K330" s="128">
        <f>SUM(K325:K329)</f>
        <v>0</v>
      </c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  <c r="IW330" s="6"/>
      <c r="IX330" s="6"/>
      <c r="IY330" s="6"/>
      <c r="IZ330" s="6"/>
      <c r="JA330" s="6"/>
      <c r="JB330" s="6"/>
      <c r="JC330" s="6"/>
      <c r="JD330" s="6"/>
      <c r="JE330" s="6"/>
      <c r="JF330" s="6"/>
      <c r="JG330" s="6"/>
      <c r="JH330" s="6"/>
      <c r="JI330" s="6"/>
      <c r="JJ330" s="6"/>
      <c r="JK330" s="6"/>
      <c r="JL330" s="6"/>
      <c r="JM330" s="6"/>
    </row>
    <row r="331" spans="1:273" x14ac:dyDescent="0.25"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  <c r="IW331" s="6"/>
      <c r="IX331" s="6"/>
      <c r="IY331" s="6"/>
      <c r="IZ331" s="6"/>
      <c r="JA331" s="6"/>
      <c r="JB331" s="6"/>
      <c r="JC331" s="6"/>
      <c r="JD331" s="6"/>
      <c r="JE331" s="6"/>
      <c r="JF331" s="6"/>
      <c r="JG331" s="6"/>
      <c r="JH331" s="6"/>
      <c r="JI331" s="6"/>
      <c r="JJ331" s="6"/>
      <c r="JK331" s="6"/>
      <c r="JL331" s="6"/>
      <c r="JM331" s="6"/>
    </row>
    <row r="332" spans="1:273" ht="15.75" x14ac:dyDescent="0.25">
      <c r="A332" s="545" t="s">
        <v>271</v>
      </c>
      <c r="B332" s="480"/>
      <c r="C332" s="480"/>
      <c r="D332" s="480"/>
      <c r="E332" s="480"/>
      <c r="F332" s="480"/>
      <c r="G332" s="480"/>
      <c r="H332" s="480"/>
      <c r="I332" s="480"/>
      <c r="J332" s="480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  <c r="IW332" s="6"/>
      <c r="IX332" s="6"/>
      <c r="IY332" s="6"/>
      <c r="IZ332" s="6"/>
      <c r="JA332" s="6"/>
      <c r="JB332" s="6"/>
      <c r="JC332" s="6"/>
      <c r="JD332" s="6"/>
      <c r="JE332" s="6"/>
      <c r="JF332" s="6"/>
      <c r="JG332" s="6"/>
      <c r="JH332" s="6"/>
      <c r="JI332" s="6"/>
      <c r="JJ332" s="6"/>
      <c r="JK332" s="6"/>
      <c r="JL332" s="6"/>
      <c r="JM332" s="6"/>
    </row>
    <row r="333" spans="1:273" ht="15.75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  <c r="IW333" s="6"/>
      <c r="IX333" s="6"/>
      <c r="IY333" s="6"/>
      <c r="IZ333" s="6"/>
      <c r="JA333" s="6"/>
      <c r="JB333" s="6"/>
      <c r="JC333" s="6"/>
      <c r="JD333" s="6"/>
      <c r="JE333" s="6"/>
      <c r="JF333" s="6"/>
      <c r="JG333" s="6"/>
      <c r="JH333" s="6"/>
      <c r="JI333" s="6"/>
      <c r="JJ333" s="6"/>
      <c r="JK333" s="6"/>
      <c r="JL333" s="6"/>
      <c r="JM333" s="6"/>
    </row>
    <row r="334" spans="1:273" ht="15.75" x14ac:dyDescent="0.25">
      <c r="A334" s="14"/>
      <c r="B334" s="11" t="s">
        <v>198</v>
      </c>
      <c r="C334" s="546" t="s">
        <v>103</v>
      </c>
      <c r="D334" s="547"/>
      <c r="E334" s="547"/>
      <c r="F334" s="547"/>
      <c r="G334" s="547"/>
      <c r="H334" s="547"/>
      <c r="I334" s="547"/>
      <c r="J334" s="547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  <c r="IW334" s="6"/>
      <c r="IX334" s="6"/>
      <c r="IY334" s="6"/>
      <c r="IZ334" s="6"/>
      <c r="JA334" s="6"/>
      <c r="JB334" s="6"/>
      <c r="JC334" s="6"/>
      <c r="JD334" s="6"/>
      <c r="JE334" s="6"/>
      <c r="JF334" s="6"/>
      <c r="JG334" s="6"/>
      <c r="JH334" s="6"/>
      <c r="JI334" s="6"/>
      <c r="JJ334" s="6"/>
      <c r="JK334" s="6"/>
      <c r="JL334" s="6"/>
      <c r="JM334" s="6"/>
    </row>
    <row r="335" spans="1:273" x14ac:dyDescent="0.25"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  <c r="IW335" s="6"/>
      <c r="IX335" s="6"/>
      <c r="IY335" s="6"/>
      <c r="IZ335" s="6"/>
      <c r="JA335" s="6"/>
      <c r="JB335" s="6"/>
      <c r="JC335" s="6"/>
      <c r="JD335" s="6"/>
      <c r="JE335" s="6"/>
      <c r="JF335" s="6"/>
      <c r="JG335" s="6"/>
      <c r="JH335" s="6"/>
      <c r="JI335" s="6"/>
      <c r="JJ335" s="6"/>
      <c r="JK335" s="6"/>
      <c r="JL335" s="6"/>
      <c r="JM335" s="6"/>
    </row>
    <row r="336" spans="1:273" ht="45" x14ac:dyDescent="0.25">
      <c r="A336" s="518" t="s">
        <v>200</v>
      </c>
      <c r="B336" s="516"/>
      <c r="C336" s="516"/>
      <c r="D336" s="516"/>
      <c r="E336" s="516"/>
      <c r="F336" s="516"/>
      <c r="G336" s="516"/>
      <c r="H336" s="517"/>
      <c r="I336" s="134" t="s">
        <v>273</v>
      </c>
      <c r="J336" s="134" t="s">
        <v>274</v>
      </c>
      <c r="K336" s="134" t="s">
        <v>278</v>
      </c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  <c r="IW336" s="6"/>
      <c r="IX336" s="6"/>
      <c r="IY336" s="6"/>
      <c r="IZ336" s="6"/>
      <c r="JA336" s="6"/>
      <c r="JB336" s="6"/>
      <c r="JC336" s="6"/>
      <c r="JD336" s="6"/>
      <c r="JE336" s="6"/>
      <c r="JF336" s="6"/>
      <c r="JG336" s="6"/>
      <c r="JH336" s="6"/>
      <c r="JI336" s="6"/>
      <c r="JJ336" s="6"/>
      <c r="JK336" s="6"/>
      <c r="JL336" s="6"/>
      <c r="JM336" s="6"/>
    </row>
    <row r="337" spans="1:273" ht="60" x14ac:dyDescent="0.25">
      <c r="A337" s="134" t="s">
        <v>201</v>
      </c>
      <c r="B337" s="515" t="s">
        <v>157</v>
      </c>
      <c r="C337" s="516"/>
      <c r="D337" s="517"/>
      <c r="E337" s="15" t="s">
        <v>234</v>
      </c>
      <c r="F337" s="15" t="s">
        <v>235</v>
      </c>
      <c r="G337" s="15" t="s">
        <v>338</v>
      </c>
      <c r="H337" s="15" t="s">
        <v>272</v>
      </c>
      <c r="I337" s="15" t="s">
        <v>272</v>
      </c>
      <c r="J337" s="15" t="s">
        <v>272</v>
      </c>
      <c r="K337" s="15" t="s">
        <v>272</v>
      </c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  <c r="IW337" s="6"/>
      <c r="IX337" s="6"/>
      <c r="IY337" s="6"/>
      <c r="IZ337" s="6"/>
      <c r="JA337" s="6"/>
      <c r="JB337" s="6"/>
      <c r="JC337" s="6"/>
      <c r="JD337" s="6"/>
      <c r="JE337" s="6"/>
      <c r="JF337" s="6"/>
      <c r="JG337" s="6"/>
      <c r="JH337" s="6"/>
      <c r="JI337" s="6"/>
      <c r="JJ337" s="6"/>
      <c r="JK337" s="6"/>
      <c r="JL337" s="6"/>
      <c r="JM337" s="6"/>
    </row>
    <row r="338" spans="1:273" x14ac:dyDescent="0.25">
      <c r="A338" s="17">
        <v>1</v>
      </c>
      <c r="B338" s="528" t="s">
        <v>1</v>
      </c>
      <c r="C338" s="529"/>
      <c r="D338" s="529"/>
      <c r="E338" s="139" t="s">
        <v>2</v>
      </c>
      <c r="F338" s="139" t="s">
        <v>124</v>
      </c>
      <c r="G338" s="139" t="s">
        <v>3</v>
      </c>
      <c r="H338" s="139" t="s">
        <v>4</v>
      </c>
      <c r="I338" s="61" t="s">
        <v>5</v>
      </c>
      <c r="J338" s="17">
        <v>8</v>
      </c>
      <c r="K338" s="17">
        <v>9</v>
      </c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  <c r="IW338" s="6"/>
      <c r="IX338" s="6"/>
      <c r="IY338" s="6"/>
      <c r="IZ338" s="6"/>
      <c r="JA338" s="6"/>
      <c r="JB338" s="6"/>
      <c r="JC338" s="6"/>
      <c r="JD338" s="6"/>
      <c r="JE338" s="6"/>
      <c r="JF338" s="6"/>
      <c r="JG338" s="6"/>
      <c r="JH338" s="6"/>
      <c r="JI338" s="6"/>
      <c r="JJ338" s="6"/>
      <c r="JK338" s="6"/>
      <c r="JL338" s="6"/>
      <c r="JM338" s="6"/>
    </row>
    <row r="339" spans="1:273" ht="15.75" x14ac:dyDescent="0.25">
      <c r="A339" s="143" t="s">
        <v>347</v>
      </c>
      <c r="B339" s="629"/>
      <c r="C339" s="635"/>
      <c r="D339" s="635"/>
      <c r="E339" s="59"/>
      <c r="F339" s="59"/>
      <c r="G339" s="59"/>
      <c r="H339" s="46"/>
      <c r="I339" s="46"/>
      <c r="J339" s="46"/>
      <c r="K339" s="4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  <c r="IW339" s="6"/>
      <c r="IX339" s="6"/>
      <c r="IY339" s="6"/>
      <c r="IZ339" s="6"/>
      <c r="JA339" s="6"/>
      <c r="JB339" s="6"/>
      <c r="JC339" s="6"/>
      <c r="JD339" s="6"/>
      <c r="JE339" s="6"/>
      <c r="JF339" s="6"/>
      <c r="JG339" s="6"/>
      <c r="JH339" s="6"/>
      <c r="JI339" s="6"/>
      <c r="JJ339" s="6"/>
      <c r="JK339" s="6"/>
      <c r="JL339" s="6"/>
      <c r="JM339" s="6"/>
    </row>
    <row r="340" spans="1:273" ht="15.75" x14ac:dyDescent="0.25">
      <c r="A340" s="143" t="s">
        <v>348</v>
      </c>
      <c r="B340" s="636"/>
      <c r="C340" s="637"/>
      <c r="D340" s="637"/>
      <c r="E340" s="59"/>
      <c r="F340" s="59"/>
      <c r="G340" s="59"/>
      <c r="H340" s="46"/>
      <c r="I340" s="46"/>
      <c r="J340" s="46"/>
      <c r="K340" s="4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  <c r="IW340" s="6"/>
      <c r="IX340" s="6"/>
      <c r="IY340" s="6"/>
      <c r="IZ340" s="6"/>
      <c r="JA340" s="6"/>
      <c r="JB340" s="6"/>
      <c r="JC340" s="6"/>
      <c r="JD340" s="6"/>
      <c r="JE340" s="6"/>
      <c r="JF340" s="6"/>
      <c r="JG340" s="6"/>
      <c r="JH340" s="6"/>
      <c r="JI340" s="6"/>
      <c r="JJ340" s="6"/>
      <c r="JK340" s="6"/>
      <c r="JL340" s="6"/>
      <c r="JM340" s="6"/>
    </row>
    <row r="341" spans="1:273" ht="15.75" x14ac:dyDescent="0.25">
      <c r="A341" s="12"/>
      <c r="B341" s="536" t="s">
        <v>196</v>
      </c>
      <c r="C341" s="537"/>
      <c r="D341" s="537"/>
      <c r="E341" s="93" t="s">
        <v>9</v>
      </c>
      <c r="F341" s="93" t="s">
        <v>9</v>
      </c>
      <c r="G341" s="93" t="s">
        <v>9</v>
      </c>
      <c r="H341" s="13">
        <f>SUM(H339:H340)</f>
        <v>0</v>
      </c>
      <c r="I341" s="150">
        <f>SUM(I339:I340)</f>
        <v>0</v>
      </c>
      <c r="J341" s="150">
        <f>SUM(J339:J340)</f>
        <v>0</v>
      </c>
      <c r="K341" s="150">
        <v>0</v>
      </c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  <c r="IW341" s="6"/>
      <c r="IX341" s="6"/>
      <c r="IY341" s="6"/>
      <c r="IZ341" s="6"/>
      <c r="JA341" s="6"/>
      <c r="JB341" s="6"/>
      <c r="JC341" s="6"/>
      <c r="JD341" s="6"/>
      <c r="JE341" s="6"/>
      <c r="JF341" s="6"/>
      <c r="JG341" s="6"/>
      <c r="JH341" s="6"/>
      <c r="JI341" s="6"/>
      <c r="JJ341" s="6"/>
      <c r="JK341" s="6"/>
      <c r="JL341" s="6"/>
      <c r="JM341" s="6"/>
    </row>
  </sheetData>
  <sheetProtection sheet="1" objects="1" scenarios="1" formatCells="0" formatColumns="0" formatRows="0"/>
  <mergeCells count="277">
    <mergeCell ref="C96:J96"/>
    <mergeCell ref="A98:G98"/>
    <mergeCell ref="B160:C160"/>
    <mergeCell ref="B161:C161"/>
    <mergeCell ref="B162:C162"/>
    <mergeCell ref="B163:C163"/>
    <mergeCell ref="C118:J118"/>
    <mergeCell ref="A120:G120"/>
    <mergeCell ref="B121:E121"/>
    <mergeCell ref="B122:E122"/>
    <mergeCell ref="B123:E123"/>
    <mergeCell ref="B124:E124"/>
    <mergeCell ref="B135:C135"/>
    <mergeCell ref="B136:C136"/>
    <mergeCell ref="B137:C137"/>
    <mergeCell ref="B138:C138"/>
    <mergeCell ref="B150:D150"/>
    <mergeCell ref="B151:D151"/>
    <mergeCell ref="B152:D152"/>
    <mergeCell ref="B300:D300"/>
    <mergeCell ref="B301:D301"/>
    <mergeCell ref="B302:D302"/>
    <mergeCell ref="B266:E266"/>
    <mergeCell ref="B164:C164"/>
    <mergeCell ref="B165:C165"/>
    <mergeCell ref="B166:C166"/>
    <mergeCell ref="B167:C167"/>
    <mergeCell ref="B196:D196"/>
    <mergeCell ref="B197:D197"/>
    <mergeCell ref="B199:D199"/>
    <mergeCell ref="A194:H194"/>
    <mergeCell ref="B195:D195"/>
    <mergeCell ref="A183:H183"/>
    <mergeCell ref="B184:D184"/>
    <mergeCell ref="C169:J169"/>
    <mergeCell ref="A171:H171"/>
    <mergeCell ref="B172:C172"/>
    <mergeCell ref="B173:C173"/>
    <mergeCell ref="B185:D185"/>
    <mergeCell ref="C192:J192"/>
    <mergeCell ref="B174:C174"/>
    <mergeCell ref="B175:C175"/>
    <mergeCell ref="B176:C176"/>
    <mergeCell ref="A190:J190"/>
    <mergeCell ref="B253:E253"/>
    <mergeCell ref="B254:E254"/>
    <mergeCell ref="B255:E255"/>
    <mergeCell ref="B247:E247"/>
    <mergeCell ref="C259:J259"/>
    <mergeCell ref="B139:C139"/>
    <mergeCell ref="B140:C140"/>
    <mergeCell ref="B125:E125"/>
    <mergeCell ref="A127:J127"/>
    <mergeCell ref="A129:J129"/>
    <mergeCell ref="C131:J131"/>
    <mergeCell ref="A133:H133"/>
    <mergeCell ref="B134:C134"/>
    <mergeCell ref="A154:J154"/>
    <mergeCell ref="C156:J156"/>
    <mergeCell ref="A158:H158"/>
    <mergeCell ref="B159:C159"/>
    <mergeCell ref="A142:J142"/>
    <mergeCell ref="C144:J144"/>
    <mergeCell ref="A146:H146"/>
    <mergeCell ref="B147:D147"/>
    <mergeCell ref="B148:D148"/>
    <mergeCell ref="B149:D149"/>
    <mergeCell ref="A261:H261"/>
    <mergeCell ref="B262:E262"/>
    <mergeCell ref="B263:E263"/>
    <mergeCell ref="B248:E248"/>
    <mergeCell ref="B249:E249"/>
    <mergeCell ref="B256:E256"/>
    <mergeCell ref="B257:E257"/>
    <mergeCell ref="B32:F32"/>
    <mergeCell ref="B33:F33"/>
    <mergeCell ref="B34:F34"/>
    <mergeCell ref="B53:E53"/>
    <mergeCell ref="B54:E54"/>
    <mergeCell ref="B55:E55"/>
    <mergeCell ref="B56:F56"/>
    <mergeCell ref="A67:J67"/>
    <mergeCell ref="B43:F43"/>
    <mergeCell ref="A45:J45"/>
    <mergeCell ref="A47:J47"/>
    <mergeCell ref="C49:J49"/>
    <mergeCell ref="A51:H51"/>
    <mergeCell ref="B52:E52"/>
    <mergeCell ref="C58:J58"/>
    <mergeCell ref="A60:H60"/>
    <mergeCell ref="B61:E61"/>
    <mergeCell ref="B316:D316"/>
    <mergeCell ref="B317:D317"/>
    <mergeCell ref="B318:D318"/>
    <mergeCell ref="A288:H288"/>
    <mergeCell ref="B289:D289"/>
    <mergeCell ref="B290:D290"/>
    <mergeCell ref="B291:D291"/>
    <mergeCell ref="A284:J284"/>
    <mergeCell ref="C286:J286"/>
    <mergeCell ref="B292:D292"/>
    <mergeCell ref="B293:D293"/>
    <mergeCell ref="B294:D294"/>
    <mergeCell ref="B295:D295"/>
    <mergeCell ref="B313:D313"/>
    <mergeCell ref="B314:D314"/>
    <mergeCell ref="B296:D296"/>
    <mergeCell ref="B298:D298"/>
    <mergeCell ref="B299:D299"/>
    <mergeCell ref="B303:D303"/>
    <mergeCell ref="B304:D304"/>
    <mergeCell ref="B305:D305"/>
    <mergeCell ref="B315:D315"/>
    <mergeCell ref="B311:D311"/>
    <mergeCell ref="B312:D312"/>
    <mergeCell ref="B62:E62"/>
    <mergeCell ref="B63:E63"/>
    <mergeCell ref="B64:E64"/>
    <mergeCell ref="B65:F65"/>
    <mergeCell ref="A1:J1"/>
    <mergeCell ref="C3:J3"/>
    <mergeCell ref="A5:H5"/>
    <mergeCell ref="B6:D6"/>
    <mergeCell ref="B7:D7"/>
    <mergeCell ref="B8:D8"/>
    <mergeCell ref="B9:D9"/>
    <mergeCell ref="B10:D10"/>
    <mergeCell ref="A12:J12"/>
    <mergeCell ref="C14:J14"/>
    <mergeCell ref="A16:H16"/>
    <mergeCell ref="B37:F37"/>
    <mergeCell ref="B38:F38"/>
    <mergeCell ref="B39:F39"/>
    <mergeCell ref="B40:F40"/>
    <mergeCell ref="B41:F41"/>
    <mergeCell ref="B42:F42"/>
    <mergeCell ref="A35:A36"/>
    <mergeCell ref="B35:F35"/>
    <mergeCell ref="B36:F36"/>
    <mergeCell ref="C25:J25"/>
    <mergeCell ref="A27:G27"/>
    <mergeCell ref="B28:F28"/>
    <mergeCell ref="B29:F29"/>
    <mergeCell ref="A30:A31"/>
    <mergeCell ref="B30:F30"/>
    <mergeCell ref="B31:F31"/>
    <mergeCell ref="B17:D17"/>
    <mergeCell ref="B18:D18"/>
    <mergeCell ref="B19:D19"/>
    <mergeCell ref="B20:D20"/>
    <mergeCell ref="B21:D21"/>
    <mergeCell ref="A23:J23"/>
    <mergeCell ref="B81:E81"/>
    <mergeCell ref="B82:E82"/>
    <mergeCell ref="C69:J69"/>
    <mergeCell ref="A71:G71"/>
    <mergeCell ref="B72:E72"/>
    <mergeCell ref="B73:E73"/>
    <mergeCell ref="B74:E74"/>
    <mergeCell ref="B75:E75"/>
    <mergeCell ref="B76:E76"/>
    <mergeCell ref="C78:J78"/>
    <mergeCell ref="A80:G80"/>
    <mergeCell ref="B83:E83"/>
    <mergeCell ref="B84:E84"/>
    <mergeCell ref="B85:E85"/>
    <mergeCell ref="C87:J87"/>
    <mergeCell ref="A89:G89"/>
    <mergeCell ref="B90:E90"/>
    <mergeCell ref="B91:E91"/>
    <mergeCell ref="B92:E92"/>
    <mergeCell ref="A116:J116"/>
    <mergeCell ref="B93:E93"/>
    <mergeCell ref="B110:E110"/>
    <mergeCell ref="B111:E111"/>
    <mergeCell ref="B112:E112"/>
    <mergeCell ref="B113:E113"/>
    <mergeCell ref="B114:E114"/>
    <mergeCell ref="B101:E101"/>
    <mergeCell ref="B102:E102"/>
    <mergeCell ref="B103:E103"/>
    <mergeCell ref="A105:J105"/>
    <mergeCell ref="C107:J107"/>
    <mergeCell ref="A109:H109"/>
    <mergeCell ref="B99:E99"/>
    <mergeCell ref="B100:E100"/>
    <mergeCell ref="B94:E94"/>
    <mergeCell ref="B177:C177"/>
    <mergeCell ref="A179:J179"/>
    <mergeCell ref="C181:J181"/>
    <mergeCell ref="B240:E240"/>
    <mergeCell ref="B241:E241"/>
    <mergeCell ref="B242:E242"/>
    <mergeCell ref="B200:D200"/>
    <mergeCell ref="B201:D201"/>
    <mergeCell ref="B202:D202"/>
    <mergeCell ref="B203:D203"/>
    <mergeCell ref="B204:D204"/>
    <mergeCell ref="B205:D205"/>
    <mergeCell ref="B216:D216"/>
    <mergeCell ref="B217:D217"/>
    <mergeCell ref="A230:J230"/>
    <mergeCell ref="C232:J232"/>
    <mergeCell ref="A221:H221"/>
    <mergeCell ref="B222:D222"/>
    <mergeCell ref="B223:D223"/>
    <mergeCell ref="B224:D224"/>
    <mergeCell ref="B239:E239"/>
    <mergeCell ref="B186:D186"/>
    <mergeCell ref="B187:D187"/>
    <mergeCell ref="B188:D188"/>
    <mergeCell ref="B341:D341"/>
    <mergeCell ref="B328:D328"/>
    <mergeCell ref="B329:D329"/>
    <mergeCell ref="B330:D330"/>
    <mergeCell ref="A332:J332"/>
    <mergeCell ref="C334:J334"/>
    <mergeCell ref="A336:H336"/>
    <mergeCell ref="C320:J320"/>
    <mergeCell ref="A322:H322"/>
    <mergeCell ref="B323:D323"/>
    <mergeCell ref="B324:D324"/>
    <mergeCell ref="B325:D325"/>
    <mergeCell ref="B326:D326"/>
    <mergeCell ref="B337:D337"/>
    <mergeCell ref="B338:D338"/>
    <mergeCell ref="B339:D339"/>
    <mergeCell ref="B340:D340"/>
    <mergeCell ref="B327:D327"/>
    <mergeCell ref="B310:D310"/>
    <mergeCell ref="B207:D207"/>
    <mergeCell ref="B208:D208"/>
    <mergeCell ref="B209:D209"/>
    <mergeCell ref="B210:D210"/>
    <mergeCell ref="B215:D215"/>
    <mergeCell ref="B278:E278"/>
    <mergeCell ref="B279:E279"/>
    <mergeCell ref="B280:E280"/>
    <mergeCell ref="B281:E281"/>
    <mergeCell ref="B274:E274"/>
    <mergeCell ref="B275:E275"/>
    <mergeCell ref="B276:E276"/>
    <mergeCell ref="B277:E277"/>
    <mergeCell ref="C271:K271"/>
    <mergeCell ref="A273:H273"/>
    <mergeCell ref="B228:D228"/>
    <mergeCell ref="C219:K219"/>
    <mergeCell ref="B211:D211"/>
    <mergeCell ref="B212:D212"/>
    <mergeCell ref="B213:D213"/>
    <mergeCell ref="B214:D214"/>
    <mergeCell ref="A234:H234"/>
    <mergeCell ref="B235:E235"/>
    <mergeCell ref="B264:E264"/>
    <mergeCell ref="B236:E236"/>
    <mergeCell ref="B237:E237"/>
    <mergeCell ref="B225:D225"/>
    <mergeCell ref="B198:D198"/>
    <mergeCell ref="B306:D306"/>
    <mergeCell ref="B307:D307"/>
    <mergeCell ref="B308:D308"/>
    <mergeCell ref="B309:D309"/>
    <mergeCell ref="B206:D206"/>
    <mergeCell ref="B267:E267"/>
    <mergeCell ref="B268:E268"/>
    <mergeCell ref="B269:E269"/>
    <mergeCell ref="B226:D226"/>
    <mergeCell ref="B238:E238"/>
    <mergeCell ref="B227:D227"/>
    <mergeCell ref="B243:E243"/>
    <mergeCell ref="B244:E244"/>
    <mergeCell ref="B265:E265"/>
    <mergeCell ref="B245:E245"/>
    <mergeCell ref="B246:E246"/>
    <mergeCell ref="B250:E250"/>
    <mergeCell ref="B251:E251"/>
    <mergeCell ref="B252:E252"/>
  </mergeCells>
  <pageMargins left="0.2" right="0.19" top="0.32" bottom="0.28000000000000003" header="0.21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O20"/>
  <sheetViews>
    <sheetView topLeftCell="A6" workbookViewId="0">
      <selection activeCell="S24" sqref="S24"/>
    </sheetView>
  </sheetViews>
  <sheetFormatPr defaultColWidth="9.140625" defaultRowHeight="15" x14ac:dyDescent="0.25"/>
  <cols>
    <col min="1" max="1" width="3.5703125" style="6" customWidth="1"/>
    <col min="2" max="2" width="9.140625" style="6"/>
    <col min="3" max="3" width="8.28515625" style="6" customWidth="1"/>
    <col min="4" max="4" width="9.140625" style="6"/>
    <col min="5" max="5" width="9" style="6" customWidth="1"/>
    <col min="6" max="6" width="10.85546875" style="6" customWidth="1"/>
    <col min="7" max="7" width="6.7109375" style="6" customWidth="1"/>
    <col min="8" max="8" width="4.7109375" style="6" customWidth="1"/>
    <col min="9" max="9" width="10.140625" style="6" bestFit="1" customWidth="1"/>
    <col min="10" max="12" width="9.140625" style="6"/>
    <col min="13" max="13" width="12.85546875" style="6" customWidth="1"/>
    <col min="14" max="14" width="13.140625" style="6" customWidth="1"/>
    <col min="15" max="15" width="13.7109375" style="6" customWidth="1"/>
    <col min="16" max="16384" width="9.140625" style="6"/>
  </cols>
  <sheetData>
    <row r="1" spans="1:15" x14ac:dyDescent="0.25"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0.25" customHeight="1" x14ac:dyDescent="0.25">
      <c r="A2" s="506" t="s">
        <v>343</v>
      </c>
      <c r="B2" s="506"/>
      <c r="C2" s="506"/>
      <c r="D2" s="505"/>
      <c r="E2" s="502" t="s">
        <v>377</v>
      </c>
      <c r="F2" s="503"/>
      <c r="G2" s="503"/>
      <c r="H2" s="503"/>
      <c r="I2" s="503"/>
      <c r="J2" s="503"/>
      <c r="K2" s="503"/>
      <c r="L2" s="503"/>
      <c r="M2" s="503"/>
      <c r="N2" s="503"/>
      <c r="O2" s="503"/>
    </row>
    <row r="3" spans="1:15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 x14ac:dyDescent="0.25">
      <c r="A4" s="481" t="s">
        <v>342</v>
      </c>
      <c r="B4" s="482"/>
      <c r="C4" s="482"/>
      <c r="D4" s="482"/>
      <c r="E4" s="482"/>
      <c r="F4" s="482"/>
      <c r="G4" s="482"/>
      <c r="H4" s="482"/>
      <c r="I4" s="482"/>
      <c r="J4" s="482"/>
      <c r="K4" s="480"/>
      <c r="L4" s="480"/>
      <c r="M4" s="480"/>
      <c r="N4" s="480"/>
      <c r="O4" s="480"/>
    </row>
    <row r="5" spans="1:15" ht="15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479" t="s">
        <v>341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</row>
    <row r="8" spans="1:15" s="14" customFormat="1" ht="15.75" x14ac:dyDescent="0.25">
      <c r="B8" s="11" t="s">
        <v>198</v>
      </c>
      <c r="C8" s="483" t="s">
        <v>60</v>
      </c>
      <c r="D8" s="484"/>
      <c r="E8" s="484"/>
      <c r="F8" s="484"/>
      <c r="G8" s="484"/>
      <c r="H8" s="484"/>
      <c r="I8" s="484"/>
      <c r="J8" s="484"/>
      <c r="K8" s="480"/>
      <c r="L8" s="480"/>
      <c r="M8" s="480"/>
      <c r="N8" s="480"/>
      <c r="O8" s="480"/>
    </row>
    <row r="10" spans="1:15" ht="45" x14ac:dyDescent="0.25">
      <c r="A10" s="489" t="s">
        <v>200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134" t="s">
        <v>273</v>
      </c>
      <c r="O10" s="134" t="s">
        <v>274</v>
      </c>
    </row>
    <row r="11" spans="1:15" ht="30.75" customHeight="1" x14ac:dyDescent="0.25">
      <c r="A11" s="489" t="s">
        <v>201</v>
      </c>
      <c r="B11" s="490" t="s">
        <v>322</v>
      </c>
      <c r="C11" s="491"/>
      <c r="D11" s="489" t="s">
        <v>323</v>
      </c>
      <c r="E11" s="489" t="s">
        <v>328</v>
      </c>
      <c r="F11" s="489"/>
      <c r="G11" s="489"/>
      <c r="H11" s="489"/>
      <c r="I11" s="489"/>
      <c r="J11" s="489" t="s">
        <v>329</v>
      </c>
      <c r="K11" s="489" t="s">
        <v>330</v>
      </c>
      <c r="L11" s="489" t="s">
        <v>331</v>
      </c>
      <c r="M11" s="489" t="s">
        <v>345</v>
      </c>
      <c r="N11" s="489" t="s">
        <v>332</v>
      </c>
      <c r="O11" s="489" t="s">
        <v>332</v>
      </c>
    </row>
    <row r="12" spans="1:15" x14ac:dyDescent="0.25">
      <c r="A12" s="489"/>
      <c r="B12" s="492"/>
      <c r="C12" s="493"/>
      <c r="D12" s="489"/>
      <c r="E12" s="489" t="s">
        <v>324</v>
      </c>
      <c r="F12" s="489" t="s">
        <v>32</v>
      </c>
      <c r="G12" s="489"/>
      <c r="H12" s="489"/>
      <c r="I12" s="489"/>
      <c r="J12" s="489"/>
      <c r="K12" s="489"/>
      <c r="L12" s="489"/>
      <c r="M12" s="489"/>
      <c r="N12" s="489"/>
      <c r="O12" s="489"/>
    </row>
    <row r="13" spans="1:15" ht="75" x14ac:dyDescent="0.25">
      <c r="A13" s="489"/>
      <c r="B13" s="494"/>
      <c r="C13" s="495"/>
      <c r="D13" s="489"/>
      <c r="E13" s="489"/>
      <c r="F13" s="134" t="s">
        <v>325</v>
      </c>
      <c r="G13" s="518" t="s">
        <v>326</v>
      </c>
      <c r="H13" s="517"/>
      <c r="I13" s="134" t="s">
        <v>327</v>
      </c>
      <c r="J13" s="489"/>
      <c r="K13" s="489"/>
      <c r="L13" s="489"/>
      <c r="M13" s="489"/>
      <c r="N13" s="489"/>
      <c r="O13" s="489"/>
    </row>
    <row r="14" spans="1:15" x14ac:dyDescent="0.25">
      <c r="A14" s="17">
        <v>1</v>
      </c>
      <c r="B14" s="487" t="s">
        <v>1</v>
      </c>
      <c r="C14" s="488"/>
      <c r="D14" s="5" t="s">
        <v>2</v>
      </c>
      <c r="E14" s="5" t="s">
        <v>124</v>
      </c>
      <c r="F14" s="5" t="s">
        <v>3</v>
      </c>
      <c r="G14" s="671" t="s">
        <v>4</v>
      </c>
      <c r="H14" s="672"/>
      <c r="I14" s="5" t="s">
        <v>5</v>
      </c>
      <c r="J14" s="5" t="s">
        <v>6</v>
      </c>
      <c r="K14" s="5" t="s">
        <v>264</v>
      </c>
      <c r="L14" s="20">
        <v>10</v>
      </c>
      <c r="M14" s="20">
        <v>11</v>
      </c>
      <c r="N14" s="20">
        <v>12</v>
      </c>
      <c r="O14" s="20">
        <v>13</v>
      </c>
    </row>
    <row r="15" spans="1:15" ht="15.75" x14ac:dyDescent="0.25">
      <c r="A15" s="143" t="s">
        <v>347</v>
      </c>
      <c r="B15" s="615" t="s">
        <v>191</v>
      </c>
      <c r="C15" s="616"/>
      <c r="D15" s="44"/>
      <c r="E15" s="44"/>
      <c r="F15" s="44"/>
      <c r="G15" s="669"/>
      <c r="H15" s="670"/>
      <c r="I15" s="45"/>
      <c r="J15" s="45"/>
      <c r="K15" s="45"/>
      <c r="L15" s="45"/>
      <c r="M15" s="45"/>
      <c r="N15" s="45"/>
      <c r="O15" s="45"/>
    </row>
    <row r="16" spans="1:15" ht="15.75" x14ac:dyDescent="0.25">
      <c r="A16" s="143" t="s">
        <v>348</v>
      </c>
      <c r="B16" s="615" t="s">
        <v>192</v>
      </c>
      <c r="C16" s="616"/>
      <c r="D16" s="177">
        <v>7</v>
      </c>
      <c r="E16" s="44">
        <v>5000</v>
      </c>
      <c r="F16" s="44"/>
      <c r="G16" s="669"/>
      <c r="H16" s="670"/>
      <c r="I16" s="45"/>
      <c r="J16" s="45"/>
      <c r="K16" s="45"/>
      <c r="L16" s="45">
        <v>12</v>
      </c>
      <c r="M16" s="45">
        <f>D16*E16*L16</f>
        <v>420000</v>
      </c>
      <c r="N16" s="45"/>
      <c r="O16" s="45"/>
    </row>
    <row r="17" spans="1:15" ht="27" customHeight="1" x14ac:dyDescent="0.25">
      <c r="A17" s="143" t="s">
        <v>349</v>
      </c>
      <c r="B17" s="615" t="s">
        <v>193</v>
      </c>
      <c r="C17" s="616"/>
      <c r="D17" s="44"/>
      <c r="E17" s="44"/>
      <c r="F17" s="44"/>
      <c r="G17" s="669"/>
      <c r="H17" s="670"/>
      <c r="I17" s="45"/>
      <c r="J17" s="45"/>
      <c r="K17" s="45"/>
      <c r="L17" s="45"/>
      <c r="M17" s="45"/>
      <c r="N17" s="45"/>
      <c r="O17" s="45"/>
    </row>
    <row r="18" spans="1:15" ht="15.75" x14ac:dyDescent="0.25">
      <c r="A18" s="143" t="s">
        <v>350</v>
      </c>
      <c r="B18" s="615" t="s">
        <v>194</v>
      </c>
      <c r="C18" s="616"/>
      <c r="D18" s="44"/>
      <c r="E18" s="44"/>
      <c r="F18" s="44"/>
      <c r="G18" s="669"/>
      <c r="H18" s="670"/>
      <c r="I18" s="45"/>
      <c r="J18" s="45"/>
      <c r="K18" s="45"/>
      <c r="L18" s="45"/>
      <c r="M18" s="45"/>
      <c r="N18" s="45"/>
      <c r="O18" s="45"/>
    </row>
    <row r="19" spans="1:15" ht="15.75" x14ac:dyDescent="0.25">
      <c r="A19" s="143" t="s">
        <v>351</v>
      </c>
      <c r="B19" s="615" t="s">
        <v>195</v>
      </c>
      <c r="C19" s="616"/>
      <c r="D19" s="45"/>
      <c r="E19" s="45"/>
      <c r="F19" s="45"/>
      <c r="G19" s="669"/>
      <c r="H19" s="670"/>
      <c r="I19" s="45"/>
      <c r="J19" s="45"/>
      <c r="K19" s="45"/>
      <c r="L19" s="45"/>
      <c r="M19" s="45"/>
      <c r="N19" s="45"/>
      <c r="O19" s="45"/>
    </row>
    <row r="20" spans="1:15" ht="15.75" x14ac:dyDescent="0.25">
      <c r="A20" s="12"/>
      <c r="B20" s="477" t="s">
        <v>196</v>
      </c>
      <c r="C20" s="478"/>
      <c r="D20" s="152" t="s">
        <v>9</v>
      </c>
      <c r="E20" s="153" t="s">
        <v>9</v>
      </c>
      <c r="F20" s="153" t="s">
        <v>9</v>
      </c>
      <c r="G20" s="667" t="s">
        <v>9</v>
      </c>
      <c r="H20" s="668"/>
      <c r="I20" s="153" t="s">
        <v>9</v>
      </c>
      <c r="J20" s="153" t="s">
        <v>9</v>
      </c>
      <c r="K20" s="155" t="s">
        <v>9</v>
      </c>
      <c r="L20" s="155" t="s">
        <v>9</v>
      </c>
      <c r="M20" s="16">
        <f>SUM(M15:M19)</f>
        <v>420000</v>
      </c>
      <c r="N20" s="45">
        <v>420000</v>
      </c>
      <c r="O20" s="190">
        <v>420000</v>
      </c>
    </row>
  </sheetData>
  <sheetProtection sheet="1" objects="1" scenarios="1" formatCells="0" formatColumns="0" formatRows="0"/>
  <mergeCells count="33">
    <mergeCell ref="A6:O6"/>
    <mergeCell ref="A2:D2"/>
    <mergeCell ref="E2:O2"/>
    <mergeCell ref="A4:O4"/>
    <mergeCell ref="C8:O8"/>
    <mergeCell ref="A10:M10"/>
    <mergeCell ref="A11:A13"/>
    <mergeCell ref="B11:C13"/>
    <mergeCell ref="D11:D13"/>
    <mergeCell ref="E11:I11"/>
    <mergeCell ref="J11:J13"/>
    <mergeCell ref="K11:K13"/>
    <mergeCell ref="L11:L13"/>
    <mergeCell ref="M11:M13"/>
    <mergeCell ref="N11:N13"/>
    <mergeCell ref="O11:O13"/>
    <mergeCell ref="E12:E13"/>
    <mergeCell ref="F12:I12"/>
    <mergeCell ref="G13:H13"/>
    <mergeCell ref="B15:C15"/>
    <mergeCell ref="G15:H15"/>
    <mergeCell ref="B16:C16"/>
    <mergeCell ref="G16:H16"/>
    <mergeCell ref="B14:C14"/>
    <mergeCell ref="G14:H14"/>
    <mergeCell ref="B20:C20"/>
    <mergeCell ref="G20:H20"/>
    <mergeCell ref="B17:C17"/>
    <mergeCell ref="G17:H17"/>
    <mergeCell ref="B18:C18"/>
    <mergeCell ref="G18:H18"/>
    <mergeCell ref="B19:C19"/>
    <mergeCell ref="G19:H19"/>
  </mergeCells>
  <pageMargins left="0.2" right="0.2" top="0.28000000000000003" bottom="0.35" header="0.2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M309"/>
  <sheetViews>
    <sheetView topLeftCell="A291" zoomScale="90" zoomScaleNormal="90" workbookViewId="0">
      <selection activeCell="R15" sqref="R15"/>
    </sheetView>
  </sheetViews>
  <sheetFormatPr defaultColWidth="9.140625" defaultRowHeight="15" x14ac:dyDescent="0.25"/>
  <cols>
    <col min="1" max="1" width="5.28515625" style="6" customWidth="1"/>
    <col min="2" max="2" width="14.42578125" style="6" customWidth="1"/>
    <col min="3" max="3" width="16" style="6" customWidth="1"/>
    <col min="4" max="4" width="9.5703125" style="6" customWidth="1"/>
    <col min="5" max="5" width="12.140625" style="6" customWidth="1"/>
    <col min="6" max="6" width="15.140625" style="6" customWidth="1"/>
    <col min="7" max="8" width="14" style="6" customWidth="1"/>
    <col min="9" max="9" width="15.7109375" style="6" customWidth="1"/>
    <col min="10" max="10" width="14.42578125" style="6" customWidth="1"/>
    <col min="11" max="11" width="14.28515625" style="6" customWidth="1"/>
    <col min="12" max="12" width="11" style="6" customWidth="1"/>
    <col min="13" max="13" width="11.42578125" style="6" customWidth="1"/>
    <col min="14" max="14" width="9.140625" style="6"/>
    <col min="15" max="273" width="9.140625" style="21"/>
    <col min="274" max="16384" width="9.140625" style="6"/>
  </cols>
  <sheetData>
    <row r="1" spans="1:10" s="6" customFormat="1" ht="27.75" customHeight="1" x14ac:dyDescent="0.25">
      <c r="A1" s="479" t="s">
        <v>197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s="6" customFormat="1" x14ac:dyDescent="0.25"/>
    <row r="3" spans="1:10" s="14" customFormat="1" ht="15.75" x14ac:dyDescent="0.25">
      <c r="B3" s="11" t="s">
        <v>198</v>
      </c>
      <c r="C3" s="573" t="s">
        <v>199</v>
      </c>
      <c r="D3" s="572"/>
      <c r="E3" s="572"/>
      <c r="F3" s="572"/>
      <c r="G3" s="572"/>
      <c r="H3" s="572"/>
      <c r="I3" s="572"/>
      <c r="J3" s="572"/>
    </row>
    <row r="4" spans="1:10" s="6" customFormat="1" x14ac:dyDescent="0.25"/>
    <row r="5" spans="1:10" s="6" customFormat="1" ht="30" x14ac:dyDescent="0.25">
      <c r="A5" s="518" t="s">
        <v>200</v>
      </c>
      <c r="B5" s="516"/>
      <c r="C5" s="516"/>
      <c r="D5" s="516"/>
      <c r="E5" s="516"/>
      <c r="F5" s="516"/>
      <c r="G5" s="516"/>
      <c r="H5" s="517"/>
      <c r="I5" s="134" t="s">
        <v>273</v>
      </c>
      <c r="J5" s="134" t="s">
        <v>274</v>
      </c>
    </row>
    <row r="6" spans="1:10" s="6" customFormat="1" ht="90" x14ac:dyDescent="0.25">
      <c r="A6" s="134" t="s">
        <v>201</v>
      </c>
      <c r="B6" s="515" t="s">
        <v>202</v>
      </c>
      <c r="C6" s="516"/>
      <c r="D6" s="517"/>
      <c r="E6" s="15" t="s">
        <v>203</v>
      </c>
      <c r="F6" s="15" t="s">
        <v>204</v>
      </c>
      <c r="G6" s="15" t="s">
        <v>205</v>
      </c>
      <c r="H6" s="15" t="s">
        <v>206</v>
      </c>
      <c r="I6" s="15" t="s">
        <v>206</v>
      </c>
      <c r="J6" s="15" t="s">
        <v>206</v>
      </c>
    </row>
    <row r="7" spans="1:10" s="6" customFormat="1" x14ac:dyDescent="0.25">
      <c r="A7" s="17">
        <v>1</v>
      </c>
      <c r="B7" s="487" t="s">
        <v>1</v>
      </c>
      <c r="C7" s="538"/>
      <c r="D7" s="488"/>
      <c r="E7" s="139" t="s">
        <v>2</v>
      </c>
      <c r="F7" s="139" t="s">
        <v>124</v>
      </c>
      <c r="G7" s="139" t="s">
        <v>3</v>
      </c>
      <c r="H7" s="139" t="s">
        <v>4</v>
      </c>
      <c r="I7" s="139" t="s">
        <v>5</v>
      </c>
      <c r="J7" s="61" t="s">
        <v>6</v>
      </c>
    </row>
    <row r="8" spans="1:10" s="6" customFormat="1" ht="15.75" x14ac:dyDescent="0.25">
      <c r="A8" s="143" t="s">
        <v>347</v>
      </c>
      <c r="B8" s="651"/>
      <c r="C8" s="652"/>
      <c r="D8" s="653"/>
      <c r="E8" s="62"/>
      <c r="F8" s="62"/>
      <c r="G8" s="63"/>
      <c r="H8" s="46"/>
      <c r="I8" s="46"/>
      <c r="J8" s="46"/>
    </row>
    <row r="9" spans="1:10" s="6" customFormat="1" ht="15.75" x14ac:dyDescent="0.25">
      <c r="A9" s="143" t="s">
        <v>348</v>
      </c>
      <c r="B9" s="651"/>
      <c r="C9" s="652"/>
      <c r="D9" s="653"/>
      <c r="E9" s="62"/>
      <c r="F9" s="62"/>
      <c r="G9" s="63"/>
      <c r="H9" s="46"/>
      <c r="I9" s="46"/>
      <c r="J9" s="46"/>
    </row>
    <row r="10" spans="1:10" s="6" customFormat="1" ht="15.75" x14ac:dyDescent="0.25">
      <c r="A10" s="12"/>
      <c r="B10" s="646" t="s">
        <v>196</v>
      </c>
      <c r="C10" s="647"/>
      <c r="D10" s="648"/>
      <c r="E10" s="64" t="s">
        <v>9</v>
      </c>
      <c r="F10" s="64" t="s">
        <v>9</v>
      </c>
      <c r="G10" s="64" t="s">
        <v>9</v>
      </c>
      <c r="H10" s="65">
        <f>SUM(H8:H9)</f>
        <v>0</v>
      </c>
      <c r="I10" s="128">
        <f>SUM(I8:I9)</f>
        <v>0</v>
      </c>
      <c r="J10" s="128">
        <f>SUM(J8:J9)</f>
        <v>0</v>
      </c>
    </row>
    <row r="11" spans="1:10" s="6" customFormat="1" x14ac:dyDescent="0.25"/>
    <row r="12" spans="1:10" s="6" customFormat="1" ht="21.75" customHeight="1" x14ac:dyDescent="0.25">
      <c r="A12" s="479" t="s">
        <v>207</v>
      </c>
      <c r="B12" s="480"/>
      <c r="C12" s="480"/>
      <c r="D12" s="480"/>
      <c r="E12" s="480"/>
      <c r="F12" s="480"/>
      <c r="G12" s="480"/>
      <c r="H12" s="480"/>
      <c r="I12" s="480"/>
      <c r="J12" s="480"/>
    </row>
    <row r="13" spans="1:10" s="6" customFormat="1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6" customFormat="1" ht="15.75" x14ac:dyDescent="0.25">
      <c r="A14" s="14"/>
      <c r="B14" s="11" t="s">
        <v>198</v>
      </c>
      <c r="C14" s="513" t="s">
        <v>208</v>
      </c>
      <c r="D14" s="572"/>
      <c r="E14" s="572"/>
      <c r="F14" s="572"/>
      <c r="G14" s="572"/>
      <c r="H14" s="572"/>
      <c r="I14" s="572"/>
      <c r="J14" s="572"/>
    </row>
    <row r="15" spans="1:10" s="6" customFormat="1" x14ac:dyDescent="0.25"/>
    <row r="16" spans="1:10" s="6" customFormat="1" ht="30" x14ac:dyDescent="0.25">
      <c r="A16" s="518" t="s">
        <v>200</v>
      </c>
      <c r="B16" s="516"/>
      <c r="C16" s="516"/>
      <c r="D16" s="516"/>
      <c r="E16" s="516"/>
      <c r="F16" s="516"/>
      <c r="G16" s="516"/>
      <c r="H16" s="517"/>
      <c r="I16" s="134" t="s">
        <v>273</v>
      </c>
      <c r="J16" s="134" t="s">
        <v>274</v>
      </c>
    </row>
    <row r="17" spans="1:10" s="6" customFormat="1" ht="75" x14ac:dyDescent="0.25">
      <c r="A17" s="134" t="s">
        <v>201</v>
      </c>
      <c r="B17" s="515" t="s">
        <v>202</v>
      </c>
      <c r="C17" s="516"/>
      <c r="D17" s="517"/>
      <c r="E17" s="15" t="s">
        <v>209</v>
      </c>
      <c r="F17" s="15" t="s">
        <v>210</v>
      </c>
      <c r="G17" s="15" t="s">
        <v>211</v>
      </c>
      <c r="H17" s="15" t="s">
        <v>206</v>
      </c>
      <c r="I17" s="15" t="s">
        <v>206</v>
      </c>
      <c r="J17" s="15" t="s">
        <v>206</v>
      </c>
    </row>
    <row r="18" spans="1:10" s="6" customFormat="1" x14ac:dyDescent="0.25">
      <c r="A18" s="17">
        <v>1</v>
      </c>
      <c r="B18" s="487" t="s">
        <v>1</v>
      </c>
      <c r="C18" s="538"/>
      <c r="D18" s="488"/>
      <c r="E18" s="139" t="s">
        <v>2</v>
      </c>
      <c r="F18" s="139" t="s">
        <v>124</v>
      </c>
      <c r="G18" s="139" t="s">
        <v>3</v>
      </c>
      <c r="H18" s="139" t="s">
        <v>4</v>
      </c>
      <c r="I18" s="139" t="s">
        <v>5</v>
      </c>
      <c r="J18" s="61" t="s">
        <v>6</v>
      </c>
    </row>
    <row r="19" spans="1:10" s="6" customFormat="1" ht="15.75" x14ac:dyDescent="0.25">
      <c r="A19" s="143" t="s">
        <v>347</v>
      </c>
      <c r="B19" s="643"/>
      <c r="C19" s="644"/>
      <c r="D19" s="645"/>
      <c r="E19" s="62"/>
      <c r="F19" s="62"/>
      <c r="G19" s="63"/>
      <c r="H19" s="46"/>
      <c r="I19" s="46"/>
      <c r="J19" s="46"/>
    </row>
    <row r="20" spans="1:10" s="6" customFormat="1" ht="15.75" x14ac:dyDescent="0.25">
      <c r="A20" s="143" t="s">
        <v>348</v>
      </c>
      <c r="B20" s="643"/>
      <c r="C20" s="644"/>
      <c r="D20" s="645"/>
      <c r="E20" s="62"/>
      <c r="F20" s="62"/>
      <c r="G20" s="63"/>
      <c r="H20" s="46"/>
      <c r="I20" s="46"/>
      <c r="J20" s="46"/>
    </row>
    <row r="21" spans="1:10" s="6" customFormat="1" ht="15.75" x14ac:dyDescent="0.25">
      <c r="A21" s="12"/>
      <c r="B21" s="646" t="s">
        <v>196</v>
      </c>
      <c r="C21" s="647"/>
      <c r="D21" s="648"/>
      <c r="E21" s="64" t="s">
        <v>9</v>
      </c>
      <c r="F21" s="64" t="s">
        <v>9</v>
      </c>
      <c r="G21" s="64" t="s">
        <v>9</v>
      </c>
      <c r="H21" s="65">
        <f>SUM(H19:H20)</f>
        <v>0</v>
      </c>
      <c r="I21" s="128">
        <f>SUM(I19:I20)</f>
        <v>0</v>
      </c>
      <c r="J21" s="128">
        <f>SUM(J19:J20)</f>
        <v>0</v>
      </c>
    </row>
    <row r="22" spans="1:10" s="6" customFormat="1" x14ac:dyDescent="0.25"/>
    <row r="23" spans="1:10" s="6" customFormat="1" ht="47.25" customHeight="1" x14ac:dyDescent="0.25">
      <c r="A23" s="571" t="s">
        <v>212</v>
      </c>
      <c r="B23" s="480"/>
      <c r="C23" s="480"/>
      <c r="D23" s="480"/>
      <c r="E23" s="480"/>
      <c r="F23" s="480"/>
      <c r="G23" s="480"/>
      <c r="H23" s="480"/>
      <c r="I23" s="480"/>
      <c r="J23" s="480"/>
    </row>
    <row r="24" spans="1:10" s="6" customFormat="1" x14ac:dyDescent="0.25"/>
    <row r="25" spans="1:10" s="6" customFormat="1" ht="15.75" x14ac:dyDescent="0.25">
      <c r="B25" s="11" t="s">
        <v>198</v>
      </c>
      <c r="C25" s="573" t="s">
        <v>213</v>
      </c>
      <c r="D25" s="572"/>
      <c r="E25" s="572"/>
      <c r="F25" s="572"/>
      <c r="G25" s="572"/>
      <c r="H25" s="572"/>
      <c r="I25" s="572"/>
      <c r="J25" s="572"/>
    </row>
    <row r="26" spans="1:10" s="6" customFormat="1" x14ac:dyDescent="0.25"/>
    <row r="27" spans="1:10" s="6" customFormat="1" ht="30" x14ac:dyDescent="0.25">
      <c r="A27" s="518" t="s">
        <v>200</v>
      </c>
      <c r="B27" s="516"/>
      <c r="C27" s="516"/>
      <c r="D27" s="516"/>
      <c r="E27" s="516"/>
      <c r="F27" s="516"/>
      <c r="G27" s="517"/>
      <c r="H27" s="133"/>
      <c r="I27" s="134" t="s">
        <v>273</v>
      </c>
      <c r="J27" s="134" t="s">
        <v>274</v>
      </c>
    </row>
    <row r="28" spans="1:10" s="6" customFormat="1" ht="75" x14ac:dyDescent="0.25">
      <c r="A28" s="134" t="s">
        <v>201</v>
      </c>
      <c r="B28" s="515" t="s">
        <v>214</v>
      </c>
      <c r="C28" s="516"/>
      <c r="D28" s="516"/>
      <c r="E28" s="516"/>
      <c r="F28" s="517"/>
      <c r="G28" s="15" t="s">
        <v>215</v>
      </c>
      <c r="H28" s="66" t="s">
        <v>216</v>
      </c>
      <c r="I28" s="66" t="s">
        <v>216</v>
      </c>
      <c r="J28" s="66" t="s">
        <v>216</v>
      </c>
    </row>
    <row r="29" spans="1:10" s="6" customFormat="1" x14ac:dyDescent="0.25">
      <c r="A29" s="67">
        <v>1</v>
      </c>
      <c r="B29" s="581" t="s">
        <v>1</v>
      </c>
      <c r="C29" s="516"/>
      <c r="D29" s="516"/>
      <c r="E29" s="516"/>
      <c r="F29" s="517"/>
      <c r="G29" s="1" t="s">
        <v>2</v>
      </c>
      <c r="H29" s="1" t="s">
        <v>124</v>
      </c>
      <c r="I29" s="143">
        <v>5</v>
      </c>
      <c r="J29" s="143">
        <v>6</v>
      </c>
    </row>
    <row r="30" spans="1:10" s="6" customFormat="1" ht="30.75" customHeight="1" x14ac:dyDescent="0.25">
      <c r="A30" s="574">
        <v>1</v>
      </c>
      <c r="B30" s="548" t="s">
        <v>217</v>
      </c>
      <c r="C30" s="582"/>
      <c r="D30" s="549"/>
      <c r="E30" s="549"/>
      <c r="F30" s="550"/>
      <c r="G30" s="70"/>
      <c r="H30" s="10"/>
      <c r="I30" s="10"/>
      <c r="J30" s="10"/>
    </row>
    <row r="31" spans="1:10" s="6" customFormat="1" ht="15.75" x14ac:dyDescent="0.25">
      <c r="A31" s="575"/>
      <c r="B31" s="548" t="s">
        <v>32</v>
      </c>
      <c r="C31" s="582"/>
      <c r="D31" s="549"/>
      <c r="E31" s="549"/>
      <c r="F31" s="550"/>
      <c r="G31" s="113"/>
      <c r="H31" s="70"/>
      <c r="I31" s="10"/>
      <c r="J31" s="10"/>
    </row>
    <row r="32" spans="1:10" s="6" customFormat="1" ht="15.75" x14ac:dyDescent="0.25">
      <c r="A32" s="142" t="s">
        <v>128</v>
      </c>
      <c r="B32" s="548" t="s">
        <v>218</v>
      </c>
      <c r="C32" s="583"/>
      <c r="D32" s="584"/>
      <c r="E32" s="584"/>
      <c r="F32" s="585"/>
      <c r="G32" s="10">
        <f>'ИЦ п.1'!M20</f>
        <v>420000</v>
      </c>
      <c r="H32" s="10">
        <f>G32/100*22</f>
        <v>92400</v>
      </c>
      <c r="I32" s="10"/>
      <c r="J32" s="10"/>
    </row>
    <row r="33" spans="1:10" s="6" customFormat="1" ht="15.75" x14ac:dyDescent="0.25">
      <c r="A33" s="72" t="s">
        <v>134</v>
      </c>
      <c r="B33" s="548" t="s">
        <v>219</v>
      </c>
      <c r="C33" s="582"/>
      <c r="D33" s="584"/>
      <c r="E33" s="584"/>
      <c r="F33" s="585"/>
      <c r="G33" s="10"/>
      <c r="H33" s="10"/>
      <c r="I33" s="10"/>
      <c r="J33" s="10"/>
    </row>
    <row r="34" spans="1:10" s="6" customFormat="1" ht="33" customHeight="1" x14ac:dyDescent="0.25">
      <c r="A34" s="142" t="s">
        <v>220</v>
      </c>
      <c r="B34" s="592" t="s">
        <v>221</v>
      </c>
      <c r="C34" s="582"/>
      <c r="D34" s="549"/>
      <c r="E34" s="549"/>
      <c r="F34" s="550"/>
      <c r="G34" s="10"/>
      <c r="H34" s="10"/>
      <c r="I34" s="10"/>
      <c r="J34" s="10"/>
    </row>
    <row r="35" spans="1:10" s="6" customFormat="1" ht="39" customHeight="1" x14ac:dyDescent="0.25">
      <c r="A35" s="576" t="s">
        <v>1</v>
      </c>
      <c r="B35" s="586" t="s">
        <v>222</v>
      </c>
      <c r="C35" s="587"/>
      <c r="D35" s="587"/>
      <c r="E35" s="587"/>
      <c r="F35" s="588"/>
      <c r="G35" s="70"/>
      <c r="H35" s="10"/>
      <c r="I35" s="10"/>
      <c r="J35" s="10"/>
    </row>
    <row r="36" spans="1:10" s="6" customFormat="1" ht="15.75" x14ac:dyDescent="0.25">
      <c r="A36" s="496"/>
      <c r="B36" s="589" t="s">
        <v>32</v>
      </c>
      <c r="C36" s="590"/>
      <c r="D36" s="590"/>
      <c r="E36" s="590"/>
      <c r="F36" s="591"/>
      <c r="G36" s="113"/>
      <c r="H36" s="70"/>
      <c r="I36" s="10"/>
      <c r="J36" s="10"/>
    </row>
    <row r="37" spans="1:10" s="6" customFormat="1" ht="39" customHeight="1" x14ac:dyDescent="0.25">
      <c r="A37" s="142" t="s">
        <v>223</v>
      </c>
      <c r="B37" s="548" t="s">
        <v>224</v>
      </c>
      <c r="C37" s="584"/>
      <c r="D37" s="584"/>
      <c r="E37" s="584"/>
      <c r="F37" s="585"/>
      <c r="G37" s="10">
        <f>'ИЦ п.1'!M20</f>
        <v>420000</v>
      </c>
      <c r="H37" s="10">
        <f>G37/100*2.9</f>
        <v>12180</v>
      </c>
      <c r="I37" s="10"/>
      <c r="J37" s="10"/>
    </row>
    <row r="38" spans="1:10" s="6" customFormat="1" ht="27.75" customHeight="1" x14ac:dyDescent="0.25">
      <c r="A38" s="72" t="s">
        <v>225</v>
      </c>
      <c r="B38" s="548" t="s">
        <v>226</v>
      </c>
      <c r="C38" s="549"/>
      <c r="D38" s="549"/>
      <c r="E38" s="549"/>
      <c r="F38" s="550"/>
      <c r="G38" s="10"/>
      <c r="H38" s="10"/>
      <c r="I38" s="10"/>
      <c r="J38" s="10"/>
    </row>
    <row r="39" spans="1:10" s="6" customFormat="1" ht="33.75" customHeight="1" x14ac:dyDescent="0.25">
      <c r="A39" s="72" t="s">
        <v>227</v>
      </c>
      <c r="B39" s="548" t="s">
        <v>228</v>
      </c>
      <c r="C39" s="549"/>
      <c r="D39" s="549"/>
      <c r="E39" s="549"/>
      <c r="F39" s="550"/>
      <c r="G39" s="113">
        <f>'ИЦ п.1'!M20</f>
        <v>420000</v>
      </c>
      <c r="H39" s="70">
        <f>G39/100*0.2</f>
        <v>840</v>
      </c>
      <c r="I39" s="10"/>
      <c r="J39" s="10"/>
    </row>
    <row r="40" spans="1:10" s="6" customFormat="1" ht="40.5" customHeight="1" x14ac:dyDescent="0.25">
      <c r="A40" s="72" t="s">
        <v>229</v>
      </c>
      <c r="B40" s="548" t="s">
        <v>333</v>
      </c>
      <c r="C40" s="549"/>
      <c r="D40" s="549"/>
      <c r="E40" s="549"/>
      <c r="F40" s="550"/>
      <c r="G40" s="10"/>
      <c r="H40" s="10"/>
      <c r="I40" s="10"/>
      <c r="J40" s="10"/>
    </row>
    <row r="41" spans="1:10" s="6" customFormat="1" ht="45.75" customHeight="1" x14ac:dyDescent="0.25">
      <c r="A41" s="73" t="s">
        <v>230</v>
      </c>
      <c r="B41" s="548" t="s">
        <v>334</v>
      </c>
      <c r="C41" s="549"/>
      <c r="D41" s="549"/>
      <c r="E41" s="549"/>
      <c r="F41" s="550"/>
      <c r="G41" s="10"/>
      <c r="H41" s="10"/>
      <c r="I41" s="10"/>
      <c r="J41" s="10"/>
    </row>
    <row r="42" spans="1:10" s="6" customFormat="1" ht="30.75" customHeight="1" x14ac:dyDescent="0.25">
      <c r="A42" s="72" t="s">
        <v>2</v>
      </c>
      <c r="B42" s="548" t="s">
        <v>231</v>
      </c>
      <c r="C42" s="549"/>
      <c r="D42" s="549"/>
      <c r="E42" s="549"/>
      <c r="F42" s="550"/>
      <c r="G42" s="113">
        <f>'ИЦ п.1'!M20</f>
        <v>420000</v>
      </c>
      <c r="H42" s="70">
        <f>G42/100*5.1</f>
        <v>21420</v>
      </c>
      <c r="I42" s="10"/>
      <c r="J42" s="10"/>
    </row>
    <row r="43" spans="1:10" s="6" customFormat="1" ht="15.75" x14ac:dyDescent="0.25">
      <c r="A43" s="74"/>
      <c r="B43" s="542" t="s">
        <v>196</v>
      </c>
      <c r="C43" s="551"/>
      <c r="D43" s="551"/>
      <c r="E43" s="551"/>
      <c r="F43" s="544"/>
      <c r="G43" s="2" t="s">
        <v>315</v>
      </c>
      <c r="H43" s="150">
        <f>SUM(H30:H42)</f>
        <v>126840</v>
      </c>
      <c r="I43" s="150">
        <v>126840</v>
      </c>
      <c r="J43" s="150">
        <v>126840</v>
      </c>
    </row>
    <row r="44" spans="1:10" s="6" customFormat="1" x14ac:dyDescent="0.25">
      <c r="A44" s="18"/>
      <c r="B44" s="75"/>
      <c r="C44" s="75"/>
      <c r="D44" s="76"/>
      <c r="E44" s="77"/>
      <c r="F44" s="78"/>
      <c r="G44" s="18"/>
      <c r="H44" s="18"/>
      <c r="I44" s="18"/>
      <c r="J44" s="18"/>
    </row>
    <row r="45" spans="1:10" s="6" customFormat="1" ht="42.75" customHeight="1" x14ac:dyDescent="0.25">
      <c r="A45" s="597" t="s">
        <v>232</v>
      </c>
      <c r="B45" s="598"/>
      <c r="C45" s="598"/>
      <c r="D45" s="598"/>
      <c r="E45" s="598"/>
      <c r="F45" s="598"/>
      <c r="G45" s="598"/>
      <c r="H45" s="598"/>
      <c r="I45" s="598"/>
      <c r="J45" s="598"/>
    </row>
    <row r="46" spans="1:10" s="6" customFormat="1" x14ac:dyDescent="0.25"/>
    <row r="47" spans="1:10" s="6" customFormat="1" ht="15.75" x14ac:dyDescent="0.25">
      <c r="A47" s="481" t="s">
        <v>233</v>
      </c>
      <c r="B47" s="482"/>
      <c r="C47" s="482"/>
      <c r="D47" s="482"/>
      <c r="E47" s="482"/>
      <c r="F47" s="482"/>
      <c r="G47" s="482"/>
      <c r="H47" s="482"/>
      <c r="I47" s="482"/>
      <c r="J47" s="482"/>
    </row>
    <row r="48" spans="1:10" s="6" customFormat="1" ht="15.75" x14ac:dyDescent="0.25">
      <c r="A48" s="137"/>
      <c r="B48" s="132"/>
      <c r="C48" s="132"/>
      <c r="D48" s="132"/>
      <c r="E48" s="132"/>
      <c r="F48" s="132"/>
      <c r="G48" s="132"/>
      <c r="H48" s="132"/>
      <c r="I48" s="132"/>
      <c r="J48" s="132"/>
    </row>
    <row r="49" spans="1:273" ht="15.75" x14ac:dyDescent="0.25">
      <c r="A49" s="14"/>
      <c r="B49" s="11" t="s">
        <v>198</v>
      </c>
      <c r="C49" s="573" t="s">
        <v>75</v>
      </c>
      <c r="D49" s="593"/>
      <c r="E49" s="593"/>
      <c r="F49" s="593"/>
      <c r="G49" s="593"/>
      <c r="H49" s="593"/>
      <c r="I49" s="593"/>
      <c r="J49" s="59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</row>
    <row r="50" spans="1:273" x14ac:dyDescent="0.25"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</row>
    <row r="51" spans="1:273" ht="38.25" customHeight="1" x14ac:dyDescent="0.25">
      <c r="A51" s="518" t="s">
        <v>200</v>
      </c>
      <c r="B51" s="516"/>
      <c r="C51" s="516"/>
      <c r="D51" s="516"/>
      <c r="E51" s="516"/>
      <c r="F51" s="516"/>
      <c r="G51" s="516"/>
      <c r="H51" s="517"/>
      <c r="I51" s="134" t="s">
        <v>273</v>
      </c>
      <c r="J51" s="134" t="s">
        <v>274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</row>
    <row r="52" spans="1:273" ht="59.25" customHeight="1" x14ac:dyDescent="0.25">
      <c r="A52" s="134" t="s">
        <v>201</v>
      </c>
      <c r="B52" s="515" t="s">
        <v>157</v>
      </c>
      <c r="C52" s="577"/>
      <c r="D52" s="577"/>
      <c r="E52" s="517"/>
      <c r="F52" s="15" t="s">
        <v>234</v>
      </c>
      <c r="G52" s="15" t="s">
        <v>235</v>
      </c>
      <c r="H52" s="66" t="s">
        <v>216</v>
      </c>
      <c r="I52" s="66" t="s">
        <v>216</v>
      </c>
      <c r="J52" s="66" t="s">
        <v>216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</row>
    <row r="53" spans="1:273" x14ac:dyDescent="0.25">
      <c r="A53" s="17">
        <v>1</v>
      </c>
      <c r="B53" s="487" t="s">
        <v>1</v>
      </c>
      <c r="C53" s="538"/>
      <c r="D53" s="538"/>
      <c r="E53" s="488"/>
      <c r="F53" s="139" t="s">
        <v>2</v>
      </c>
      <c r="G53" s="139" t="s">
        <v>124</v>
      </c>
      <c r="H53" s="139" t="s">
        <v>3</v>
      </c>
      <c r="I53" s="61" t="s">
        <v>4</v>
      </c>
      <c r="J53" s="17">
        <v>7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</row>
    <row r="54" spans="1:273" ht="15.75" x14ac:dyDescent="0.25">
      <c r="A54" s="143" t="s">
        <v>347</v>
      </c>
      <c r="B54" s="507"/>
      <c r="C54" s="606"/>
      <c r="D54" s="606"/>
      <c r="E54" s="596"/>
      <c r="F54" s="158"/>
      <c r="G54" s="159"/>
      <c r="H54" s="45"/>
      <c r="I54" s="51"/>
      <c r="J54" s="5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</row>
    <row r="55" spans="1:273" ht="15.75" x14ac:dyDescent="0.25">
      <c r="A55" s="143" t="s">
        <v>348</v>
      </c>
      <c r="B55" s="578"/>
      <c r="C55" s="579"/>
      <c r="D55" s="579"/>
      <c r="E55" s="580"/>
      <c r="F55" s="79"/>
      <c r="G55" s="79"/>
      <c r="H55" s="51"/>
      <c r="I55" s="51"/>
      <c r="J55" s="5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</row>
    <row r="56" spans="1:273" ht="15.75" x14ac:dyDescent="0.25">
      <c r="A56" s="12"/>
      <c r="B56" s="542" t="s">
        <v>196</v>
      </c>
      <c r="C56" s="551"/>
      <c r="D56" s="551"/>
      <c r="E56" s="551"/>
      <c r="F56" s="544"/>
      <c r="G56" s="2" t="s">
        <v>315</v>
      </c>
      <c r="H56" s="80">
        <f>SUM(H54:H55)</f>
        <v>0</v>
      </c>
      <c r="I56" s="157">
        <f>SUM(I54:I55)</f>
        <v>0</v>
      </c>
      <c r="J56" s="157">
        <f>SUM(J54:J55)</f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</row>
    <row r="57" spans="1:273" ht="15.75" x14ac:dyDescent="0.25">
      <c r="A57" s="18"/>
      <c r="B57" s="82"/>
      <c r="C57" s="83"/>
      <c r="D57" s="83"/>
      <c r="E57" s="83"/>
      <c r="F57" s="83"/>
      <c r="G57" s="85"/>
      <c r="H57" s="117"/>
      <c r="I57" s="118"/>
      <c r="J57" s="118"/>
      <c r="K57" s="109"/>
      <c r="L57" s="109"/>
      <c r="M57" s="109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</row>
    <row r="58" spans="1:273" ht="15.75" x14ac:dyDescent="0.25">
      <c r="A58" s="14"/>
      <c r="B58" s="11" t="s">
        <v>198</v>
      </c>
      <c r="C58" s="573" t="s">
        <v>397</v>
      </c>
      <c r="D58" s="593"/>
      <c r="E58" s="593"/>
      <c r="F58" s="593"/>
      <c r="G58" s="593"/>
      <c r="H58" s="593"/>
      <c r="I58" s="593"/>
      <c r="J58" s="59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</row>
    <row r="59" spans="1:273" x14ac:dyDescent="0.25"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</row>
    <row r="60" spans="1:273" ht="38.25" customHeight="1" x14ac:dyDescent="0.25">
      <c r="A60" s="518" t="s">
        <v>200</v>
      </c>
      <c r="B60" s="516"/>
      <c r="C60" s="516"/>
      <c r="D60" s="516"/>
      <c r="E60" s="516"/>
      <c r="F60" s="516"/>
      <c r="G60" s="516"/>
      <c r="H60" s="517"/>
      <c r="I60" s="134" t="s">
        <v>273</v>
      </c>
      <c r="J60" s="134" t="s">
        <v>274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</row>
    <row r="61" spans="1:273" ht="59.25" customHeight="1" x14ac:dyDescent="0.25">
      <c r="A61" s="134" t="s">
        <v>201</v>
      </c>
      <c r="B61" s="515" t="s">
        <v>157</v>
      </c>
      <c r="C61" s="577"/>
      <c r="D61" s="577"/>
      <c r="E61" s="517"/>
      <c r="F61" s="15" t="s">
        <v>234</v>
      </c>
      <c r="G61" s="15" t="s">
        <v>235</v>
      </c>
      <c r="H61" s="66" t="s">
        <v>216</v>
      </c>
      <c r="I61" s="66" t="s">
        <v>216</v>
      </c>
      <c r="J61" s="66" t="s">
        <v>216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</row>
    <row r="62" spans="1:273" x14ac:dyDescent="0.25">
      <c r="A62" s="17">
        <v>1</v>
      </c>
      <c r="B62" s="487" t="s">
        <v>1</v>
      </c>
      <c r="C62" s="538"/>
      <c r="D62" s="538"/>
      <c r="E62" s="488"/>
      <c r="F62" s="139" t="s">
        <v>2</v>
      </c>
      <c r="G62" s="139" t="s">
        <v>124</v>
      </c>
      <c r="H62" s="139" t="s">
        <v>3</v>
      </c>
      <c r="I62" s="61" t="s">
        <v>4</v>
      </c>
      <c r="J62" s="17">
        <v>7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</row>
    <row r="63" spans="1:273" ht="15.75" x14ac:dyDescent="0.25">
      <c r="A63" s="143" t="s">
        <v>347</v>
      </c>
      <c r="B63" s="507"/>
      <c r="C63" s="606"/>
      <c r="D63" s="606"/>
      <c r="E63" s="596"/>
      <c r="F63" s="158"/>
      <c r="G63" s="159"/>
      <c r="H63" s="45"/>
      <c r="I63" s="51"/>
      <c r="J63" s="5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</row>
    <row r="64" spans="1:273" ht="15.75" x14ac:dyDescent="0.25">
      <c r="A64" s="143" t="s">
        <v>348</v>
      </c>
      <c r="B64" s="578"/>
      <c r="C64" s="579"/>
      <c r="D64" s="579"/>
      <c r="E64" s="580"/>
      <c r="F64" s="79"/>
      <c r="G64" s="79"/>
      <c r="H64" s="51"/>
      <c r="I64" s="51"/>
      <c r="J64" s="5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</row>
    <row r="65" spans="1:273" ht="15.75" x14ac:dyDescent="0.25">
      <c r="A65" s="12"/>
      <c r="B65" s="542" t="s">
        <v>196</v>
      </c>
      <c r="C65" s="551"/>
      <c r="D65" s="551"/>
      <c r="E65" s="551"/>
      <c r="F65" s="544"/>
      <c r="G65" s="2" t="s">
        <v>315</v>
      </c>
      <c r="H65" s="80">
        <f>SUM(H63:H64)</f>
        <v>0</v>
      </c>
      <c r="I65" s="157">
        <f>SUM(I63:I64)</f>
        <v>0</v>
      </c>
      <c r="J65" s="157">
        <f>SUM(J63:J64)</f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</row>
    <row r="66" spans="1:273" ht="15.75" x14ac:dyDescent="0.25">
      <c r="A66" s="18"/>
      <c r="B66" s="82"/>
      <c r="C66" s="83"/>
      <c r="D66" s="83"/>
      <c r="E66" s="83"/>
      <c r="F66" s="83"/>
      <c r="G66" s="85"/>
      <c r="H66" s="117"/>
      <c r="I66" s="118"/>
      <c r="J66" s="118"/>
      <c r="K66" s="109"/>
      <c r="L66" s="109"/>
      <c r="M66" s="10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</row>
    <row r="67" spans="1:273" ht="15.75" x14ac:dyDescent="0.25">
      <c r="A67" s="594" t="s">
        <v>237</v>
      </c>
      <c r="B67" s="480"/>
      <c r="C67" s="480"/>
      <c r="D67" s="480"/>
      <c r="E67" s="480"/>
      <c r="F67" s="480"/>
      <c r="G67" s="480"/>
      <c r="H67" s="480"/>
      <c r="I67" s="480"/>
      <c r="J67" s="480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</row>
    <row r="68" spans="1:273" ht="15.75" x14ac:dyDescent="0.25">
      <c r="A68" s="144"/>
      <c r="B68" s="141"/>
      <c r="C68" s="141"/>
      <c r="D68" s="141"/>
      <c r="E68" s="141"/>
      <c r="F68" s="141"/>
      <c r="G68" s="141"/>
      <c r="H68" s="141"/>
      <c r="I68" s="141"/>
      <c r="J68" s="14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</row>
    <row r="69" spans="1:273" ht="15.75" x14ac:dyDescent="0.25">
      <c r="A69" s="14"/>
      <c r="B69" s="11" t="s">
        <v>198</v>
      </c>
      <c r="C69" s="513" t="s">
        <v>95</v>
      </c>
      <c r="D69" s="514"/>
      <c r="E69" s="514"/>
      <c r="F69" s="514"/>
      <c r="G69" s="514"/>
      <c r="H69" s="514"/>
      <c r="I69" s="514"/>
      <c r="J69" s="51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</row>
    <row r="70" spans="1:273" x14ac:dyDescent="0.25"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</row>
    <row r="71" spans="1:273" ht="30" x14ac:dyDescent="0.25">
      <c r="A71" s="518" t="s">
        <v>200</v>
      </c>
      <c r="B71" s="516"/>
      <c r="C71" s="516"/>
      <c r="D71" s="516"/>
      <c r="E71" s="516"/>
      <c r="F71" s="516"/>
      <c r="G71" s="517"/>
      <c r="H71" s="133"/>
      <c r="I71" s="134" t="s">
        <v>273</v>
      </c>
      <c r="J71" s="134" t="s">
        <v>274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</row>
    <row r="72" spans="1:273" ht="90" x14ac:dyDescent="0.25">
      <c r="A72" s="134" t="s">
        <v>201</v>
      </c>
      <c r="B72" s="515" t="s">
        <v>238</v>
      </c>
      <c r="C72" s="516"/>
      <c r="D72" s="516"/>
      <c r="E72" s="517"/>
      <c r="F72" s="15" t="s">
        <v>239</v>
      </c>
      <c r="G72" s="15" t="s">
        <v>240</v>
      </c>
      <c r="H72" s="15" t="s">
        <v>339</v>
      </c>
      <c r="I72" s="66" t="s">
        <v>216</v>
      </c>
      <c r="J72" s="66" t="s">
        <v>216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</row>
    <row r="73" spans="1:273" x14ac:dyDescent="0.25">
      <c r="A73" s="17">
        <v>1</v>
      </c>
      <c r="B73" s="487" t="s">
        <v>1</v>
      </c>
      <c r="C73" s="538"/>
      <c r="D73" s="538"/>
      <c r="E73" s="488"/>
      <c r="F73" s="139" t="s">
        <v>2</v>
      </c>
      <c r="G73" s="139" t="s">
        <v>124</v>
      </c>
      <c r="H73" s="139" t="s">
        <v>3</v>
      </c>
      <c r="I73" s="61" t="s">
        <v>4</v>
      </c>
      <c r="J73" s="17">
        <v>7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</row>
    <row r="74" spans="1:273" ht="15.75" x14ac:dyDescent="0.25">
      <c r="A74" s="143" t="s">
        <v>347</v>
      </c>
      <c r="B74" s="607"/>
      <c r="C74" s="612"/>
      <c r="D74" s="612"/>
      <c r="E74" s="613"/>
      <c r="F74" s="79"/>
      <c r="G74" s="46"/>
      <c r="H74" s="46"/>
      <c r="I74" s="46"/>
      <c r="J74" s="4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</row>
    <row r="75" spans="1:273" ht="15.75" x14ac:dyDescent="0.25">
      <c r="A75" s="143" t="s">
        <v>348</v>
      </c>
      <c r="B75" s="578"/>
      <c r="C75" s="640"/>
      <c r="D75" s="640"/>
      <c r="E75" s="641"/>
      <c r="F75" s="79"/>
      <c r="G75" s="46"/>
      <c r="H75" s="46"/>
      <c r="I75" s="46"/>
      <c r="J75" s="4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</row>
    <row r="76" spans="1:273" ht="15.75" x14ac:dyDescent="0.25">
      <c r="A76" s="12"/>
      <c r="B76" s="542" t="s">
        <v>196</v>
      </c>
      <c r="C76" s="551"/>
      <c r="D76" s="551"/>
      <c r="E76" s="544"/>
      <c r="F76" s="81" t="s">
        <v>9</v>
      </c>
      <c r="G76" s="2" t="s">
        <v>315</v>
      </c>
      <c r="H76" s="2">
        <f>SUM(H74:H75)</f>
        <v>0</v>
      </c>
      <c r="I76" s="161">
        <f>SUM(I74:I75)</f>
        <v>0</v>
      </c>
      <c r="J76" s="161">
        <f>SUM(J74:J75)</f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</row>
    <row r="77" spans="1:273" ht="15.75" x14ac:dyDescent="0.25">
      <c r="A77" s="18"/>
      <c r="B77" s="75"/>
      <c r="C77" s="86"/>
      <c r="D77" s="86"/>
      <c r="E77" s="86"/>
      <c r="F77" s="76"/>
      <c r="G77" s="85"/>
      <c r="H77" s="85"/>
      <c r="I77" s="85"/>
      <c r="J77" s="85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</row>
    <row r="78" spans="1:273" ht="15.75" x14ac:dyDescent="0.25">
      <c r="A78" s="18"/>
      <c r="B78" s="75"/>
      <c r="C78" s="86"/>
      <c r="D78" s="86"/>
      <c r="E78" s="86"/>
      <c r="F78" s="76"/>
      <c r="G78" s="85"/>
      <c r="H78" s="85"/>
      <c r="I78" s="85"/>
      <c r="J78" s="85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</row>
    <row r="79" spans="1:273" ht="15.75" x14ac:dyDescent="0.25">
      <c r="A79" s="594" t="s">
        <v>241</v>
      </c>
      <c r="B79" s="480"/>
      <c r="C79" s="480"/>
      <c r="D79" s="480"/>
      <c r="E79" s="480"/>
      <c r="F79" s="480"/>
      <c r="G79" s="480"/>
      <c r="H79" s="480"/>
      <c r="I79" s="480"/>
      <c r="J79" s="480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</row>
    <row r="80" spans="1:273" ht="15.75" x14ac:dyDescent="0.25">
      <c r="A80" s="144"/>
      <c r="B80" s="141"/>
      <c r="C80" s="141"/>
      <c r="D80" s="141"/>
      <c r="E80" s="141"/>
      <c r="F80" s="141"/>
      <c r="G80" s="141"/>
      <c r="H80" s="141"/>
      <c r="I80" s="141"/>
      <c r="J80" s="14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</row>
    <row r="81" spans="1:273" ht="15.75" x14ac:dyDescent="0.25">
      <c r="A81" s="14"/>
      <c r="B81" s="11" t="s">
        <v>198</v>
      </c>
      <c r="C81" s="513" t="s">
        <v>336</v>
      </c>
      <c r="D81" s="514"/>
      <c r="E81" s="514"/>
      <c r="F81" s="514"/>
      <c r="G81" s="514"/>
      <c r="H81" s="514"/>
      <c r="I81" s="514"/>
      <c r="J81" s="51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</row>
    <row r="82" spans="1:273" x14ac:dyDescent="0.25"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</row>
    <row r="83" spans="1:273" ht="30" x14ac:dyDescent="0.25">
      <c r="A83" s="518" t="s">
        <v>200</v>
      </c>
      <c r="B83" s="516"/>
      <c r="C83" s="516"/>
      <c r="D83" s="516"/>
      <c r="E83" s="516"/>
      <c r="F83" s="516"/>
      <c r="G83" s="516"/>
      <c r="H83" s="517"/>
      <c r="I83" s="134" t="s">
        <v>273</v>
      </c>
      <c r="J83" s="134" t="s">
        <v>274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</row>
    <row r="84" spans="1:273" ht="45" x14ac:dyDescent="0.25">
      <c r="A84" s="134" t="s">
        <v>201</v>
      </c>
      <c r="B84" s="515" t="s">
        <v>157</v>
      </c>
      <c r="C84" s="516"/>
      <c r="D84" s="516"/>
      <c r="E84" s="517"/>
      <c r="F84" s="15" t="s">
        <v>234</v>
      </c>
      <c r="G84" s="15" t="s">
        <v>235</v>
      </c>
      <c r="H84" s="15" t="s">
        <v>340</v>
      </c>
      <c r="I84" s="66" t="s">
        <v>216</v>
      </c>
      <c r="J84" s="66" t="s">
        <v>216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</row>
    <row r="85" spans="1:273" x14ac:dyDescent="0.25">
      <c r="A85" s="17">
        <v>1</v>
      </c>
      <c r="B85" s="487" t="s">
        <v>1</v>
      </c>
      <c r="C85" s="538"/>
      <c r="D85" s="538"/>
      <c r="E85" s="488"/>
      <c r="F85" s="139" t="s">
        <v>2</v>
      </c>
      <c r="G85" s="139" t="s">
        <v>124</v>
      </c>
      <c r="H85" s="139" t="s">
        <v>3</v>
      </c>
      <c r="I85" s="61" t="s">
        <v>4</v>
      </c>
      <c r="J85" s="17">
        <v>7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</row>
    <row r="86" spans="1:273" ht="15.75" x14ac:dyDescent="0.25">
      <c r="A86" s="143" t="s">
        <v>347</v>
      </c>
      <c r="B86" s="607"/>
      <c r="C86" s="608"/>
      <c r="D86" s="608"/>
      <c r="E86" s="609"/>
      <c r="F86" s="87"/>
      <c r="G86" s="136"/>
      <c r="H86" s="136"/>
      <c r="I86" s="47"/>
      <c r="J86" s="4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</row>
    <row r="87" spans="1:273" ht="15.75" x14ac:dyDescent="0.25">
      <c r="A87" s="143" t="s">
        <v>348</v>
      </c>
      <c r="B87" s="607"/>
      <c r="C87" s="608"/>
      <c r="D87" s="608"/>
      <c r="E87" s="610"/>
      <c r="F87" s="79"/>
      <c r="G87" s="46"/>
      <c r="H87" s="46"/>
      <c r="I87" s="46"/>
      <c r="J87" s="4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</row>
    <row r="88" spans="1:273" ht="15.75" x14ac:dyDescent="0.25">
      <c r="A88" s="12"/>
      <c r="B88" s="542" t="s">
        <v>196</v>
      </c>
      <c r="C88" s="551"/>
      <c r="D88" s="551"/>
      <c r="E88" s="544"/>
      <c r="F88" s="81" t="s">
        <v>9</v>
      </c>
      <c r="G88" s="81" t="s">
        <v>9</v>
      </c>
      <c r="H88" s="13">
        <f>SUM(H86:H87)</f>
        <v>0</v>
      </c>
      <c r="I88" s="150">
        <f>SUM(I86:I87)</f>
        <v>0</v>
      </c>
      <c r="J88" s="150">
        <f>SUM(J86:J87)</f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</row>
    <row r="89" spans="1:273" x14ac:dyDescent="0.25"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</row>
    <row r="90" spans="1:273" ht="15.75" x14ac:dyDescent="0.25">
      <c r="A90" s="481" t="s">
        <v>242</v>
      </c>
      <c r="B90" s="480"/>
      <c r="C90" s="480"/>
      <c r="D90" s="480"/>
      <c r="E90" s="480"/>
      <c r="F90" s="480"/>
      <c r="G90" s="480"/>
      <c r="H90" s="480"/>
      <c r="I90" s="480"/>
      <c r="J90" s="480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</row>
    <row r="91" spans="1:273" ht="15.75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</row>
    <row r="92" spans="1:273" ht="15.75" x14ac:dyDescent="0.25">
      <c r="A92" s="14"/>
      <c r="B92" s="11" t="s">
        <v>198</v>
      </c>
      <c r="C92" s="513" t="s">
        <v>66</v>
      </c>
      <c r="D92" s="514"/>
      <c r="E92" s="514"/>
      <c r="F92" s="514"/>
      <c r="G92" s="514"/>
      <c r="H92" s="514"/>
      <c r="I92" s="514"/>
      <c r="J92" s="51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</row>
    <row r="93" spans="1:273" x14ac:dyDescent="0.25"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</row>
    <row r="94" spans="1:273" ht="30" x14ac:dyDescent="0.25">
      <c r="A94" s="518" t="s">
        <v>200</v>
      </c>
      <c r="B94" s="516"/>
      <c r="C94" s="516"/>
      <c r="D94" s="516"/>
      <c r="E94" s="516"/>
      <c r="F94" s="516"/>
      <c r="G94" s="517"/>
      <c r="H94" s="133"/>
      <c r="I94" s="134" t="s">
        <v>273</v>
      </c>
      <c r="J94" s="134" t="s">
        <v>274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</row>
    <row r="95" spans="1:273" ht="30" x14ac:dyDescent="0.25">
      <c r="A95" s="134" t="s">
        <v>201</v>
      </c>
      <c r="B95" s="515" t="s">
        <v>157</v>
      </c>
      <c r="C95" s="516"/>
      <c r="D95" s="516"/>
      <c r="E95" s="517"/>
      <c r="F95" s="15" t="s">
        <v>234</v>
      </c>
      <c r="G95" s="15" t="s">
        <v>235</v>
      </c>
      <c r="H95" s="15" t="s">
        <v>236</v>
      </c>
      <c r="I95" s="15" t="s">
        <v>236</v>
      </c>
      <c r="J95" s="15" t="s">
        <v>236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</row>
    <row r="96" spans="1:273" x14ac:dyDescent="0.25">
      <c r="A96" s="17">
        <v>1</v>
      </c>
      <c r="B96" s="487" t="s">
        <v>1</v>
      </c>
      <c r="C96" s="538"/>
      <c r="D96" s="538"/>
      <c r="E96" s="488"/>
      <c r="F96" s="139" t="s">
        <v>2</v>
      </c>
      <c r="G96" s="139" t="s">
        <v>124</v>
      </c>
      <c r="H96" s="139" t="s">
        <v>3</v>
      </c>
      <c r="I96" s="61" t="s">
        <v>4</v>
      </c>
      <c r="J96" s="17">
        <v>7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</row>
    <row r="97" spans="1:273" ht="15.75" x14ac:dyDescent="0.25">
      <c r="A97" s="143" t="s">
        <v>347</v>
      </c>
      <c r="B97" s="607"/>
      <c r="C97" s="608"/>
      <c r="D97" s="608"/>
      <c r="E97" s="609"/>
      <c r="F97" s="146"/>
      <c r="G97" s="135"/>
      <c r="H97" s="136"/>
      <c r="I97" s="47"/>
      <c r="J97" s="4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</row>
    <row r="98" spans="1:273" ht="15.75" x14ac:dyDescent="0.25">
      <c r="A98" s="143" t="s">
        <v>348</v>
      </c>
      <c r="B98" s="607"/>
      <c r="C98" s="608"/>
      <c r="D98" s="608"/>
      <c r="E98" s="610"/>
      <c r="F98" s="79"/>
      <c r="G98" s="63"/>
      <c r="H98" s="46"/>
      <c r="I98" s="46"/>
      <c r="J98" s="4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</row>
    <row r="99" spans="1:273" ht="15.75" x14ac:dyDescent="0.25">
      <c r="A99" s="12"/>
      <c r="B99" s="542" t="s">
        <v>196</v>
      </c>
      <c r="C99" s="551"/>
      <c r="D99" s="551"/>
      <c r="E99" s="544"/>
      <c r="F99" s="81" t="s">
        <v>9</v>
      </c>
      <c r="G99" s="81" t="s">
        <v>9</v>
      </c>
      <c r="H99" s="13">
        <f>SUM(H97:H98)</f>
        <v>0</v>
      </c>
      <c r="I99" s="150">
        <f>SUM(I97:I98)</f>
        <v>0</v>
      </c>
      <c r="J99" s="150">
        <f>SUM(J97:J98)</f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</row>
    <row r="100" spans="1:273" ht="15.75" x14ac:dyDescent="0.25">
      <c r="A100" s="18"/>
      <c r="B100" s="75"/>
      <c r="C100" s="86"/>
      <c r="D100" s="86"/>
      <c r="E100" s="91"/>
      <c r="F100" s="76"/>
      <c r="G100" s="92"/>
      <c r="H100" s="92"/>
      <c r="I100" s="92"/>
      <c r="J100" s="92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</row>
    <row r="101" spans="1:273" ht="15.75" x14ac:dyDescent="0.25">
      <c r="A101" s="481" t="s">
        <v>243</v>
      </c>
      <c r="B101" s="480"/>
      <c r="C101" s="480"/>
      <c r="D101" s="480"/>
      <c r="E101" s="480"/>
      <c r="F101" s="480"/>
      <c r="G101" s="480"/>
      <c r="H101" s="480"/>
      <c r="I101" s="480"/>
      <c r="J101" s="480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</row>
    <row r="102" spans="1:273" ht="15.7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</row>
    <row r="103" spans="1:273" ht="15.75" x14ac:dyDescent="0.25">
      <c r="A103" s="481" t="s">
        <v>244</v>
      </c>
      <c r="B103" s="480"/>
      <c r="C103" s="480"/>
      <c r="D103" s="480"/>
      <c r="E103" s="480"/>
      <c r="F103" s="480"/>
      <c r="G103" s="480"/>
      <c r="H103" s="480"/>
      <c r="I103" s="480"/>
      <c r="J103" s="480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</row>
    <row r="104" spans="1:273" ht="15.75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</row>
    <row r="105" spans="1:273" ht="15.75" x14ac:dyDescent="0.25">
      <c r="A105" s="14"/>
      <c r="B105" s="11" t="s">
        <v>198</v>
      </c>
      <c r="C105" s="513" t="s">
        <v>103</v>
      </c>
      <c r="D105" s="514"/>
      <c r="E105" s="514"/>
      <c r="F105" s="514"/>
      <c r="G105" s="514"/>
      <c r="H105" s="514"/>
      <c r="I105" s="514"/>
      <c r="J105" s="514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</row>
    <row r="106" spans="1:273" x14ac:dyDescent="0.25"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</row>
    <row r="107" spans="1:273" ht="45" x14ac:dyDescent="0.25">
      <c r="A107" s="518" t="s">
        <v>200</v>
      </c>
      <c r="B107" s="516"/>
      <c r="C107" s="516"/>
      <c r="D107" s="516"/>
      <c r="E107" s="516"/>
      <c r="F107" s="516"/>
      <c r="G107" s="516"/>
      <c r="H107" s="517"/>
      <c r="I107" s="134" t="s">
        <v>273</v>
      </c>
      <c r="J107" s="134" t="s">
        <v>274</v>
      </c>
      <c r="K107" s="134" t="s">
        <v>278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</row>
    <row r="108" spans="1:273" ht="45" x14ac:dyDescent="0.25">
      <c r="A108" s="134" t="s">
        <v>201</v>
      </c>
      <c r="B108" s="515" t="s">
        <v>238</v>
      </c>
      <c r="C108" s="517"/>
      <c r="D108" s="15" t="s">
        <v>245</v>
      </c>
      <c r="E108" s="15" t="s">
        <v>246</v>
      </c>
      <c r="F108" s="15" t="s">
        <v>247</v>
      </c>
      <c r="G108" s="15" t="s">
        <v>338</v>
      </c>
      <c r="H108" s="15" t="s">
        <v>206</v>
      </c>
      <c r="I108" s="15" t="s">
        <v>206</v>
      </c>
      <c r="J108" s="15" t="s">
        <v>206</v>
      </c>
      <c r="K108" s="15" t="s">
        <v>206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</row>
    <row r="109" spans="1:273" x14ac:dyDescent="0.25">
      <c r="A109" s="17">
        <v>1</v>
      </c>
      <c r="B109" s="528" t="s">
        <v>1</v>
      </c>
      <c r="C109" s="529"/>
      <c r="D109" s="140">
        <v>3</v>
      </c>
      <c r="E109" s="139" t="s">
        <v>124</v>
      </c>
      <c r="F109" s="139" t="s">
        <v>3</v>
      </c>
      <c r="G109" s="139" t="s">
        <v>4</v>
      </c>
      <c r="H109" s="139" t="s">
        <v>5</v>
      </c>
      <c r="I109" s="61" t="s">
        <v>6</v>
      </c>
      <c r="J109" s="17">
        <v>9</v>
      </c>
      <c r="K109" s="17">
        <v>10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</row>
    <row r="110" spans="1:273" ht="15.75" x14ac:dyDescent="0.25">
      <c r="A110" s="143" t="s">
        <v>347</v>
      </c>
      <c r="B110" s="633" t="s">
        <v>248</v>
      </c>
      <c r="C110" s="659"/>
      <c r="D110" s="147"/>
      <c r="E110" s="146"/>
      <c r="F110" s="146"/>
      <c r="G110" s="59"/>
      <c r="H110" s="136"/>
      <c r="I110" s="47"/>
      <c r="J110" s="46"/>
      <c r="K110" s="4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</row>
    <row r="111" spans="1:273" ht="15.75" x14ac:dyDescent="0.25">
      <c r="A111" s="143" t="s">
        <v>348</v>
      </c>
      <c r="B111" s="657"/>
      <c r="C111" s="658"/>
      <c r="D111" s="147"/>
      <c r="E111" s="146"/>
      <c r="F111" s="146"/>
      <c r="G111" s="59"/>
      <c r="H111" s="136"/>
      <c r="I111" s="47"/>
      <c r="J111" s="46"/>
      <c r="K111" s="4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</row>
    <row r="112" spans="1:273" ht="15.75" x14ac:dyDescent="0.25">
      <c r="A112" s="143" t="s">
        <v>349</v>
      </c>
      <c r="B112" s="657"/>
      <c r="C112" s="658"/>
      <c r="D112" s="147"/>
      <c r="E112" s="146"/>
      <c r="F112" s="146"/>
      <c r="G112" s="59"/>
      <c r="H112" s="136"/>
      <c r="I112" s="47"/>
      <c r="J112" s="46"/>
      <c r="K112" s="4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</row>
    <row r="113" spans="1:273" ht="15.75" x14ac:dyDescent="0.25">
      <c r="A113" s="143" t="s">
        <v>350</v>
      </c>
      <c r="B113" s="657"/>
      <c r="C113" s="658"/>
      <c r="D113" s="147"/>
      <c r="E113" s="59"/>
      <c r="F113" s="59"/>
      <c r="G113" s="59"/>
      <c r="H113" s="46"/>
      <c r="I113" s="46"/>
      <c r="J113" s="46"/>
      <c r="K113" s="4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</row>
    <row r="114" spans="1:273" ht="15.75" x14ac:dyDescent="0.25">
      <c r="A114" s="12"/>
      <c r="B114" s="536" t="s">
        <v>196</v>
      </c>
      <c r="C114" s="565"/>
      <c r="D114" s="93" t="s">
        <v>9</v>
      </c>
      <c r="E114" s="93" t="s">
        <v>9</v>
      </c>
      <c r="F114" s="81" t="s">
        <v>9</v>
      </c>
      <c r="G114" s="81" t="s">
        <v>9</v>
      </c>
      <c r="H114" s="13">
        <f>SUM(H110:H113)</f>
        <v>0</v>
      </c>
      <c r="I114" s="150">
        <f>SUM(I110:I113)</f>
        <v>0</v>
      </c>
      <c r="J114" s="150">
        <f>SUM(J110:J113)</f>
        <v>0</v>
      </c>
      <c r="K114" s="150">
        <f t="shared" ref="K114" si="0">SUM(K110:K113)</f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</row>
    <row r="115" spans="1:273" ht="15.75" x14ac:dyDescent="0.25">
      <c r="A115" s="18"/>
      <c r="B115" s="75"/>
      <c r="C115" s="86"/>
      <c r="D115" s="86"/>
      <c r="E115" s="91"/>
      <c r="F115" s="76"/>
      <c r="G115" s="92"/>
      <c r="H115" s="92"/>
      <c r="I115" s="92"/>
      <c r="J115" s="92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</row>
    <row r="116" spans="1:273" ht="15.75" x14ac:dyDescent="0.25">
      <c r="A116" s="545" t="s">
        <v>249</v>
      </c>
      <c r="B116" s="480"/>
      <c r="C116" s="480"/>
      <c r="D116" s="480"/>
      <c r="E116" s="480"/>
      <c r="F116" s="480"/>
      <c r="G116" s="480"/>
      <c r="H116" s="480"/>
      <c r="I116" s="480"/>
      <c r="J116" s="480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</row>
    <row r="117" spans="1:273" ht="15.7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</row>
    <row r="118" spans="1:273" ht="15.75" x14ac:dyDescent="0.25">
      <c r="A118" s="14"/>
      <c r="B118" s="11" t="s">
        <v>198</v>
      </c>
      <c r="C118" s="513" t="s">
        <v>103</v>
      </c>
      <c r="D118" s="514"/>
      <c r="E118" s="514"/>
      <c r="F118" s="514"/>
      <c r="G118" s="514"/>
      <c r="H118" s="514"/>
      <c r="I118" s="514"/>
      <c r="J118" s="514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</row>
    <row r="119" spans="1:273" x14ac:dyDescent="0.25"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</row>
    <row r="120" spans="1:273" ht="45" x14ac:dyDescent="0.25">
      <c r="A120" s="518" t="s">
        <v>200</v>
      </c>
      <c r="B120" s="516"/>
      <c r="C120" s="516"/>
      <c r="D120" s="516"/>
      <c r="E120" s="516"/>
      <c r="F120" s="516"/>
      <c r="G120" s="516"/>
      <c r="H120" s="517"/>
      <c r="I120" s="134" t="s">
        <v>273</v>
      </c>
      <c r="J120" s="134" t="s">
        <v>274</v>
      </c>
      <c r="K120" s="134" t="s">
        <v>278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</row>
    <row r="121" spans="1:273" ht="45" x14ac:dyDescent="0.25">
      <c r="A121" s="134" t="s">
        <v>201</v>
      </c>
      <c r="B121" s="515" t="s">
        <v>238</v>
      </c>
      <c r="C121" s="516"/>
      <c r="D121" s="517"/>
      <c r="E121" s="15" t="s">
        <v>250</v>
      </c>
      <c r="F121" s="15" t="s">
        <v>251</v>
      </c>
      <c r="G121" s="15" t="s">
        <v>338</v>
      </c>
      <c r="H121" s="15" t="s">
        <v>206</v>
      </c>
      <c r="I121" s="15" t="s">
        <v>206</v>
      </c>
      <c r="J121" s="15" t="s">
        <v>206</v>
      </c>
      <c r="K121" s="15" t="s">
        <v>206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</row>
    <row r="122" spans="1:273" x14ac:dyDescent="0.25">
      <c r="A122" s="140">
        <v>1</v>
      </c>
      <c r="B122" s="528" t="s">
        <v>1</v>
      </c>
      <c r="C122" s="529"/>
      <c r="D122" s="529"/>
      <c r="E122" s="139" t="s">
        <v>2</v>
      </c>
      <c r="F122" s="139" t="s">
        <v>124</v>
      </c>
      <c r="G122" s="139" t="s">
        <v>3</v>
      </c>
      <c r="H122" s="139" t="s">
        <v>4</v>
      </c>
      <c r="I122" s="139" t="s">
        <v>5</v>
      </c>
      <c r="J122" s="139" t="s">
        <v>6</v>
      </c>
      <c r="K122" s="139" t="s">
        <v>264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</row>
    <row r="123" spans="1:273" ht="15.75" x14ac:dyDescent="0.25">
      <c r="A123" s="143" t="s">
        <v>347</v>
      </c>
      <c r="B123" s="530" t="s">
        <v>248</v>
      </c>
      <c r="C123" s="562"/>
      <c r="D123" s="562"/>
      <c r="E123" s="146"/>
      <c r="F123" s="146"/>
      <c r="G123" s="114" t="s">
        <v>368</v>
      </c>
      <c r="H123" s="136"/>
      <c r="I123" s="47"/>
      <c r="J123" s="46"/>
      <c r="K123" s="4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</row>
    <row r="124" spans="1:273" ht="33" customHeight="1" x14ac:dyDescent="0.25">
      <c r="A124" s="143" t="s">
        <v>348</v>
      </c>
      <c r="B124" s="526" t="s">
        <v>429</v>
      </c>
      <c r="C124" s="604"/>
      <c r="D124" s="604"/>
      <c r="E124" s="59"/>
      <c r="F124" s="59"/>
      <c r="G124" s="162" t="s">
        <v>16</v>
      </c>
      <c r="H124" s="46"/>
      <c r="I124" s="46"/>
      <c r="J124" s="46"/>
      <c r="K124" s="4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</row>
    <row r="125" spans="1:273" ht="15.75" x14ac:dyDescent="0.25">
      <c r="A125" s="143">
        <v>3</v>
      </c>
      <c r="B125" s="526"/>
      <c r="C125" s="604"/>
      <c r="D125" s="604"/>
      <c r="E125" s="59"/>
      <c r="F125" s="59"/>
      <c r="G125" s="162"/>
      <c r="H125" s="46"/>
      <c r="I125" s="46"/>
      <c r="J125" s="46"/>
      <c r="K125" s="4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</row>
    <row r="126" spans="1:273" ht="15.75" x14ac:dyDescent="0.25">
      <c r="A126" s="12"/>
      <c r="B126" s="542" t="s">
        <v>196</v>
      </c>
      <c r="C126" s="551"/>
      <c r="D126" s="544"/>
      <c r="E126" s="93" t="s">
        <v>9</v>
      </c>
      <c r="F126" s="81" t="s">
        <v>9</v>
      </c>
      <c r="G126" s="81" t="s">
        <v>9</v>
      </c>
      <c r="H126" s="13">
        <f>SUM(H123:H125)</f>
        <v>0</v>
      </c>
      <c r="I126" s="150"/>
      <c r="J126" s="150">
        <v>0</v>
      </c>
      <c r="K126" s="150">
        <f t="shared" ref="K126" si="1">SUM(K123:K125)</f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</row>
    <row r="127" spans="1:273" x14ac:dyDescent="0.25"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</row>
    <row r="128" spans="1:273" ht="15.75" x14ac:dyDescent="0.25">
      <c r="A128" s="545" t="s">
        <v>252</v>
      </c>
      <c r="B128" s="480"/>
      <c r="C128" s="480"/>
      <c r="D128" s="480"/>
      <c r="E128" s="480"/>
      <c r="F128" s="480"/>
      <c r="G128" s="480"/>
      <c r="H128" s="480"/>
      <c r="I128" s="480"/>
      <c r="J128" s="480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</row>
    <row r="129" spans="1:273" ht="15.75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</row>
    <row r="130" spans="1:273" ht="15.75" x14ac:dyDescent="0.25">
      <c r="A130" s="14"/>
      <c r="B130" s="11" t="s">
        <v>198</v>
      </c>
      <c r="C130" s="513" t="s">
        <v>103</v>
      </c>
      <c r="D130" s="514"/>
      <c r="E130" s="514"/>
      <c r="F130" s="514"/>
      <c r="G130" s="514"/>
      <c r="H130" s="514"/>
      <c r="I130" s="514"/>
      <c r="J130" s="514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</row>
    <row r="131" spans="1:273" x14ac:dyDescent="0.25"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</row>
    <row r="132" spans="1:273" ht="45" x14ac:dyDescent="0.25">
      <c r="A132" s="518" t="s">
        <v>200</v>
      </c>
      <c r="B132" s="516"/>
      <c r="C132" s="516"/>
      <c r="D132" s="516"/>
      <c r="E132" s="516"/>
      <c r="F132" s="516"/>
      <c r="G132" s="516"/>
      <c r="H132" s="517"/>
      <c r="I132" s="134" t="s">
        <v>273</v>
      </c>
      <c r="J132" s="134" t="s">
        <v>274</v>
      </c>
      <c r="K132" s="134" t="s">
        <v>278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</row>
    <row r="133" spans="1:273" ht="60" x14ac:dyDescent="0.25">
      <c r="A133" s="134" t="s">
        <v>201</v>
      </c>
      <c r="B133" s="515" t="s">
        <v>157</v>
      </c>
      <c r="C133" s="516"/>
      <c r="D133" s="15" t="s">
        <v>253</v>
      </c>
      <c r="E133" s="15" t="s">
        <v>254</v>
      </c>
      <c r="F133" s="15" t="s">
        <v>255</v>
      </c>
      <c r="G133" s="15" t="s">
        <v>338</v>
      </c>
      <c r="H133" s="15" t="s">
        <v>206</v>
      </c>
      <c r="I133" s="15" t="s">
        <v>206</v>
      </c>
      <c r="J133" s="15" t="s">
        <v>206</v>
      </c>
      <c r="K133" s="15" t="s">
        <v>206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</row>
    <row r="134" spans="1:273" x14ac:dyDescent="0.25">
      <c r="A134" s="17">
        <v>1</v>
      </c>
      <c r="B134" s="487" t="s">
        <v>1</v>
      </c>
      <c r="C134" s="488"/>
      <c r="D134" s="139" t="s">
        <v>2</v>
      </c>
      <c r="E134" s="139" t="s">
        <v>124</v>
      </c>
      <c r="F134" s="139" t="s">
        <v>3</v>
      </c>
      <c r="G134" s="139" t="s">
        <v>4</v>
      </c>
      <c r="H134" s="139" t="s">
        <v>5</v>
      </c>
      <c r="I134" s="139" t="s">
        <v>6</v>
      </c>
      <c r="J134" s="61" t="s">
        <v>264</v>
      </c>
      <c r="K134" s="61" t="s">
        <v>398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</row>
    <row r="135" spans="1:273" ht="15.75" x14ac:dyDescent="0.25">
      <c r="A135" s="143" t="s">
        <v>347</v>
      </c>
      <c r="B135" s="663" t="s">
        <v>248</v>
      </c>
      <c r="C135" s="674"/>
      <c r="D135" s="146"/>
      <c r="E135" s="54"/>
      <c r="F135" s="57"/>
      <c r="G135" s="94"/>
      <c r="H135" s="49"/>
      <c r="I135" s="46"/>
      <c r="J135" s="46"/>
      <c r="K135" s="4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</row>
    <row r="136" spans="1:273" ht="15.75" x14ac:dyDescent="0.25">
      <c r="A136" s="143" t="s">
        <v>348</v>
      </c>
      <c r="B136" s="607"/>
      <c r="C136" s="675"/>
      <c r="D136" s="178"/>
      <c r="E136" s="54"/>
      <c r="F136" s="179"/>
      <c r="G136" s="94"/>
      <c r="H136" s="49"/>
      <c r="I136" s="47"/>
      <c r="J136" s="46"/>
      <c r="K136" s="4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</row>
    <row r="137" spans="1:273" ht="15.75" x14ac:dyDescent="0.25">
      <c r="A137" s="143" t="s">
        <v>349</v>
      </c>
      <c r="B137" s="607"/>
      <c r="C137" s="675"/>
      <c r="D137" s="178"/>
      <c r="E137" s="54"/>
      <c r="F137" s="179"/>
      <c r="G137" s="94"/>
      <c r="H137" s="49"/>
      <c r="I137" s="47"/>
      <c r="J137" s="46"/>
      <c r="K137" s="4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</row>
    <row r="138" spans="1:273" ht="15.75" x14ac:dyDescent="0.25">
      <c r="A138" s="143" t="s">
        <v>350</v>
      </c>
      <c r="B138" s="607"/>
      <c r="C138" s="675"/>
      <c r="D138" s="146"/>
      <c r="E138" s="54"/>
      <c r="F138" s="179"/>
      <c r="G138" s="94"/>
      <c r="H138" s="49"/>
      <c r="I138" s="47"/>
      <c r="J138" s="46"/>
      <c r="K138" s="4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</row>
    <row r="139" spans="1:273" ht="15.75" x14ac:dyDescent="0.25">
      <c r="A139" s="143" t="s">
        <v>351</v>
      </c>
      <c r="B139" s="660"/>
      <c r="C139" s="673"/>
      <c r="D139" s="88"/>
      <c r="E139" s="54"/>
      <c r="F139" s="179"/>
      <c r="G139" s="94"/>
      <c r="H139" s="49"/>
      <c r="I139" s="47"/>
      <c r="J139" s="46"/>
      <c r="K139" s="4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</row>
    <row r="140" spans="1:273" ht="15.75" x14ac:dyDescent="0.25">
      <c r="A140" s="143" t="s">
        <v>352</v>
      </c>
      <c r="B140" s="660"/>
      <c r="C140" s="673"/>
      <c r="D140" s="88"/>
      <c r="E140" s="54"/>
      <c r="F140" s="179"/>
      <c r="G140" s="94"/>
      <c r="H140" s="49"/>
      <c r="I140" s="47"/>
      <c r="J140" s="46"/>
      <c r="K140" s="4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</row>
    <row r="141" spans="1:273" ht="15.75" x14ac:dyDescent="0.25">
      <c r="A141" s="12"/>
      <c r="B141" s="542" t="s">
        <v>196</v>
      </c>
      <c r="C141" s="568"/>
      <c r="D141" s="81" t="s">
        <v>9</v>
      </c>
      <c r="E141" s="81" t="s">
        <v>9</v>
      </c>
      <c r="F141" s="81" t="s">
        <v>9</v>
      </c>
      <c r="G141" s="81" t="s">
        <v>9</v>
      </c>
      <c r="H141" s="65">
        <f>SUM(H135:H140)</f>
        <v>0</v>
      </c>
      <c r="I141" s="161">
        <v>0</v>
      </c>
      <c r="J141" s="150">
        <v>0</v>
      </c>
      <c r="K141" s="150"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</row>
    <row r="142" spans="1:273" x14ac:dyDescent="0.25"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</row>
    <row r="143" spans="1:273" s="14" customFormat="1" ht="15.75" x14ac:dyDescent="0.25">
      <c r="B143" s="11" t="s">
        <v>198</v>
      </c>
      <c r="C143" s="513" t="s">
        <v>106</v>
      </c>
      <c r="D143" s="514"/>
      <c r="E143" s="514"/>
      <c r="F143" s="514"/>
      <c r="G143" s="514"/>
      <c r="H143" s="514"/>
      <c r="I143" s="514"/>
      <c r="J143" s="514"/>
    </row>
    <row r="144" spans="1:273" x14ac:dyDescent="0.25"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</row>
    <row r="145" spans="1:273" ht="45" x14ac:dyDescent="0.25">
      <c r="A145" s="518" t="s">
        <v>200</v>
      </c>
      <c r="B145" s="516"/>
      <c r="C145" s="516"/>
      <c r="D145" s="516"/>
      <c r="E145" s="516"/>
      <c r="F145" s="516"/>
      <c r="G145" s="516"/>
      <c r="H145" s="517"/>
      <c r="I145" s="134" t="s">
        <v>273</v>
      </c>
      <c r="J145" s="134" t="s">
        <v>274</v>
      </c>
      <c r="K145" s="134" t="s">
        <v>278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</row>
    <row r="146" spans="1:273" ht="60" x14ac:dyDescent="0.25">
      <c r="A146" s="134" t="s">
        <v>201</v>
      </c>
      <c r="B146" s="515" t="s">
        <v>157</v>
      </c>
      <c r="C146" s="516"/>
      <c r="D146" s="15" t="s">
        <v>253</v>
      </c>
      <c r="E146" s="15" t="s">
        <v>254</v>
      </c>
      <c r="F146" s="15" t="s">
        <v>255</v>
      </c>
      <c r="G146" s="15" t="s">
        <v>338</v>
      </c>
      <c r="H146" s="15" t="s">
        <v>206</v>
      </c>
      <c r="I146" s="15" t="s">
        <v>206</v>
      </c>
      <c r="J146" s="15" t="s">
        <v>206</v>
      </c>
      <c r="K146" s="15" t="s">
        <v>206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</row>
    <row r="147" spans="1:273" x14ac:dyDescent="0.25">
      <c r="A147" s="17">
        <v>1</v>
      </c>
      <c r="B147" s="487" t="s">
        <v>1</v>
      </c>
      <c r="C147" s="488"/>
      <c r="D147" s="139" t="s">
        <v>2</v>
      </c>
      <c r="E147" s="139" t="s">
        <v>124</v>
      </c>
      <c r="F147" s="139" t="s">
        <v>3</v>
      </c>
      <c r="G147" s="139" t="s">
        <v>4</v>
      </c>
      <c r="H147" s="139" t="s">
        <v>5</v>
      </c>
      <c r="I147" s="139" t="s">
        <v>6</v>
      </c>
      <c r="J147" s="61" t="s">
        <v>264</v>
      </c>
      <c r="K147" s="61" t="s">
        <v>398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</row>
    <row r="148" spans="1:273" ht="15.75" x14ac:dyDescent="0.25">
      <c r="A148" s="96" t="s">
        <v>347</v>
      </c>
      <c r="B148" s="554" t="s">
        <v>248</v>
      </c>
      <c r="C148" s="567"/>
      <c r="D148" s="114"/>
      <c r="E148" s="166"/>
      <c r="F148" s="159"/>
      <c r="G148" s="50"/>
      <c r="H148" s="49"/>
      <c r="I148" s="45"/>
      <c r="J148" s="45"/>
      <c r="K148" s="4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</row>
    <row r="149" spans="1:273" ht="15.75" x14ac:dyDescent="0.25">
      <c r="A149" s="96" t="s">
        <v>348</v>
      </c>
      <c r="B149" s="507"/>
      <c r="C149" s="523"/>
      <c r="D149" s="114"/>
      <c r="E149" s="166"/>
      <c r="F149" s="168"/>
      <c r="G149" s="50"/>
      <c r="H149" s="49"/>
      <c r="I149" s="52"/>
      <c r="J149" s="45"/>
      <c r="K149" s="4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</row>
    <row r="150" spans="1:273" ht="15.75" x14ac:dyDescent="0.25">
      <c r="A150" s="96" t="s">
        <v>349</v>
      </c>
      <c r="B150" s="507"/>
      <c r="C150" s="523"/>
      <c r="D150" s="114"/>
      <c r="E150" s="166"/>
      <c r="F150" s="168"/>
      <c r="G150" s="50"/>
      <c r="H150" s="49"/>
      <c r="I150" s="52"/>
      <c r="J150" s="45"/>
      <c r="K150" s="4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</row>
    <row r="151" spans="1:273" ht="15.75" x14ac:dyDescent="0.25">
      <c r="A151" s="98"/>
      <c r="B151" s="542" t="s">
        <v>196</v>
      </c>
      <c r="C151" s="568"/>
      <c r="D151" s="81" t="s">
        <v>9</v>
      </c>
      <c r="E151" s="81" t="s">
        <v>9</v>
      </c>
      <c r="F151" s="81" t="s">
        <v>9</v>
      </c>
      <c r="G151" s="81" t="s">
        <v>9</v>
      </c>
      <c r="H151" s="65">
        <f>SUM(H148:H150)</f>
        <v>0</v>
      </c>
      <c r="I151" s="157">
        <v>0</v>
      </c>
      <c r="J151" s="175">
        <v>0</v>
      </c>
      <c r="K151" s="175">
        <v>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</row>
    <row r="152" spans="1:273" x14ac:dyDescent="0.25"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</row>
    <row r="153" spans="1:273" ht="15.75" x14ac:dyDescent="0.25">
      <c r="A153" s="545" t="s">
        <v>257</v>
      </c>
      <c r="B153" s="480"/>
      <c r="C153" s="480"/>
      <c r="D153" s="480"/>
      <c r="E153" s="480"/>
      <c r="F153" s="480"/>
      <c r="G153" s="480"/>
      <c r="H153" s="480"/>
      <c r="I153" s="480"/>
      <c r="J153" s="480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</row>
    <row r="154" spans="1:273" ht="15.75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</row>
    <row r="155" spans="1:273" ht="15.75" x14ac:dyDescent="0.25">
      <c r="A155" s="14"/>
      <c r="B155" s="11" t="s">
        <v>198</v>
      </c>
      <c r="C155" s="513" t="s">
        <v>103</v>
      </c>
      <c r="D155" s="514"/>
      <c r="E155" s="514"/>
      <c r="F155" s="514"/>
      <c r="G155" s="514"/>
      <c r="H155" s="514"/>
      <c r="I155" s="514"/>
      <c r="J155" s="514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</row>
    <row r="156" spans="1:273" x14ac:dyDescent="0.25"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</row>
    <row r="157" spans="1:273" ht="45" x14ac:dyDescent="0.25">
      <c r="A157" s="518" t="s">
        <v>200</v>
      </c>
      <c r="B157" s="516"/>
      <c r="C157" s="516"/>
      <c r="D157" s="516"/>
      <c r="E157" s="516"/>
      <c r="F157" s="516"/>
      <c r="G157" s="516"/>
      <c r="H157" s="517"/>
      <c r="I157" s="134" t="s">
        <v>273</v>
      </c>
      <c r="J157" s="134" t="s">
        <v>274</v>
      </c>
      <c r="K157" s="134" t="s">
        <v>278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</row>
    <row r="158" spans="1:273" ht="60" x14ac:dyDescent="0.25">
      <c r="A158" s="134" t="s">
        <v>201</v>
      </c>
      <c r="B158" s="515" t="s">
        <v>157</v>
      </c>
      <c r="C158" s="516"/>
      <c r="D158" s="517"/>
      <c r="E158" s="15" t="s">
        <v>258</v>
      </c>
      <c r="F158" s="15" t="s">
        <v>259</v>
      </c>
      <c r="G158" s="15" t="s">
        <v>338</v>
      </c>
      <c r="H158" s="15" t="s">
        <v>260</v>
      </c>
      <c r="I158" s="15" t="s">
        <v>260</v>
      </c>
      <c r="J158" s="15" t="s">
        <v>260</v>
      </c>
      <c r="K158" s="15" t="s">
        <v>260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</row>
    <row r="159" spans="1:273" x14ac:dyDescent="0.25">
      <c r="A159" s="17">
        <v>1</v>
      </c>
      <c r="B159" s="487" t="s">
        <v>1</v>
      </c>
      <c r="C159" s="557"/>
      <c r="D159" s="558"/>
      <c r="E159" s="139" t="s">
        <v>2</v>
      </c>
      <c r="F159" s="139" t="s">
        <v>124</v>
      </c>
      <c r="G159" s="139" t="s">
        <v>3</v>
      </c>
      <c r="H159" s="139" t="s">
        <v>4</v>
      </c>
      <c r="I159" s="139" t="s">
        <v>5</v>
      </c>
      <c r="J159" s="61" t="s">
        <v>6</v>
      </c>
      <c r="K159" s="61" t="s">
        <v>264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</row>
    <row r="160" spans="1:273" ht="15.75" x14ac:dyDescent="0.25">
      <c r="A160" s="143" t="s">
        <v>347</v>
      </c>
      <c r="B160" s="633" t="s">
        <v>248</v>
      </c>
      <c r="C160" s="638"/>
      <c r="D160" s="638"/>
      <c r="E160" s="62"/>
      <c r="F160" s="62"/>
      <c r="G160" s="63"/>
      <c r="H160" s="46"/>
      <c r="I160" s="46"/>
      <c r="J160" s="46"/>
      <c r="K160" s="4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</row>
    <row r="161" spans="1:273" ht="15.75" x14ac:dyDescent="0.25">
      <c r="A161" s="143" t="s">
        <v>348</v>
      </c>
      <c r="B161" s="629"/>
      <c r="C161" s="639"/>
      <c r="D161" s="639"/>
      <c r="E161" s="62"/>
      <c r="F161" s="62"/>
      <c r="G161" s="63"/>
      <c r="H161" s="46"/>
      <c r="I161" s="46"/>
      <c r="J161" s="46"/>
      <c r="K161" s="4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</row>
    <row r="162" spans="1:273" ht="15.75" x14ac:dyDescent="0.25">
      <c r="A162" s="12"/>
      <c r="B162" s="542" t="s">
        <v>196</v>
      </c>
      <c r="C162" s="551"/>
      <c r="D162" s="544"/>
      <c r="E162" s="93" t="s">
        <v>9</v>
      </c>
      <c r="F162" s="81" t="s">
        <v>9</v>
      </c>
      <c r="G162" s="81" t="s">
        <v>9</v>
      </c>
      <c r="H162" s="13">
        <f>SUM(H160:H161)</f>
        <v>0</v>
      </c>
      <c r="I162" s="150">
        <f>SUM(I159:I161)</f>
        <v>0</v>
      </c>
      <c r="J162" s="150">
        <f>SUM(J159:J161)</f>
        <v>0</v>
      </c>
      <c r="K162" s="150">
        <f>SUM(K160:K161)</f>
        <v>0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</row>
    <row r="163" spans="1:273" x14ac:dyDescent="0.25"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</row>
    <row r="164" spans="1:273" ht="15.75" x14ac:dyDescent="0.25">
      <c r="A164" s="545" t="s">
        <v>261</v>
      </c>
      <c r="B164" s="480"/>
      <c r="C164" s="480"/>
      <c r="D164" s="480"/>
      <c r="E164" s="480"/>
      <c r="F164" s="480"/>
      <c r="G164" s="480"/>
      <c r="H164" s="480"/>
      <c r="I164" s="480"/>
      <c r="J164" s="480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</row>
    <row r="165" spans="1:273" ht="15.75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</row>
    <row r="166" spans="1:273" ht="15.75" x14ac:dyDescent="0.25">
      <c r="A166" s="14"/>
      <c r="B166" s="11" t="s">
        <v>198</v>
      </c>
      <c r="C166" s="513" t="s">
        <v>103</v>
      </c>
      <c r="D166" s="514"/>
      <c r="E166" s="514"/>
      <c r="F166" s="514"/>
      <c r="G166" s="514"/>
      <c r="H166" s="514"/>
      <c r="I166" s="514"/>
      <c r="J166" s="514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</row>
    <row r="167" spans="1:273" x14ac:dyDescent="0.25"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</row>
    <row r="168" spans="1:273" ht="45" x14ac:dyDescent="0.25">
      <c r="A168" s="518" t="s">
        <v>200</v>
      </c>
      <c r="B168" s="516"/>
      <c r="C168" s="516"/>
      <c r="D168" s="516"/>
      <c r="E168" s="516"/>
      <c r="F168" s="516"/>
      <c r="G168" s="516"/>
      <c r="H168" s="517"/>
      <c r="I168" s="134" t="s">
        <v>273</v>
      </c>
      <c r="J168" s="134" t="s">
        <v>274</v>
      </c>
      <c r="K168" s="134" t="s">
        <v>278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  <c r="JI168" s="6"/>
      <c r="JJ168" s="6"/>
      <c r="JK168" s="6"/>
      <c r="JL168" s="6"/>
      <c r="JM168" s="6"/>
    </row>
    <row r="169" spans="1:273" ht="45.75" customHeight="1" x14ac:dyDescent="0.25">
      <c r="A169" s="134" t="s">
        <v>201</v>
      </c>
      <c r="B169" s="515" t="s">
        <v>238</v>
      </c>
      <c r="C169" s="516"/>
      <c r="D169" s="517"/>
      <c r="E169" s="15" t="s">
        <v>262</v>
      </c>
      <c r="F169" s="15" t="s">
        <v>263</v>
      </c>
      <c r="G169" s="15" t="s">
        <v>338</v>
      </c>
      <c r="H169" s="15" t="s">
        <v>337</v>
      </c>
      <c r="I169" s="15" t="s">
        <v>337</v>
      </c>
      <c r="J169" s="15" t="s">
        <v>337</v>
      </c>
      <c r="K169" s="15" t="s">
        <v>337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  <c r="JI169" s="6"/>
      <c r="JJ169" s="6"/>
      <c r="JK169" s="6"/>
      <c r="JL169" s="6"/>
      <c r="JM169" s="6"/>
    </row>
    <row r="170" spans="1:273" x14ac:dyDescent="0.25">
      <c r="A170" s="17">
        <v>1</v>
      </c>
      <c r="B170" s="487" t="s">
        <v>1</v>
      </c>
      <c r="C170" s="557"/>
      <c r="D170" s="558"/>
      <c r="E170" s="139" t="s">
        <v>2</v>
      </c>
      <c r="F170" s="139" t="s">
        <v>124</v>
      </c>
      <c r="G170" s="139" t="s">
        <v>3</v>
      </c>
      <c r="H170" s="139" t="s">
        <v>4</v>
      </c>
      <c r="I170" s="139" t="s">
        <v>5</v>
      </c>
      <c r="J170" s="61" t="s">
        <v>6</v>
      </c>
      <c r="K170" s="61" t="s">
        <v>264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</row>
    <row r="171" spans="1:273" ht="18.75" customHeight="1" x14ac:dyDescent="0.25">
      <c r="A171" s="96" t="s">
        <v>347</v>
      </c>
      <c r="B171" s="530" t="s">
        <v>248</v>
      </c>
      <c r="C171" s="559"/>
      <c r="D171" s="559"/>
      <c r="E171" s="48"/>
      <c r="F171" s="48"/>
      <c r="G171" s="162"/>
      <c r="H171" s="49"/>
      <c r="I171" s="46"/>
      <c r="J171" s="46"/>
      <c r="K171" s="51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</row>
    <row r="172" spans="1:273" ht="71.25" customHeight="1" x14ac:dyDescent="0.25">
      <c r="A172" s="96" t="s">
        <v>348</v>
      </c>
      <c r="B172" s="519" t="s">
        <v>471</v>
      </c>
      <c r="C172" s="520"/>
      <c r="D172" s="521"/>
      <c r="E172" s="48"/>
      <c r="F172" s="48"/>
      <c r="G172" s="162" t="s">
        <v>16</v>
      </c>
      <c r="H172" s="49">
        <v>612337.84</v>
      </c>
      <c r="I172" s="46"/>
      <c r="J172" s="46"/>
      <c r="K172" s="51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  <c r="JI172" s="6"/>
      <c r="JJ172" s="6"/>
      <c r="JK172" s="6"/>
      <c r="JL172" s="6"/>
      <c r="JM172" s="6"/>
    </row>
    <row r="173" spans="1:273" ht="63.75" customHeight="1" x14ac:dyDescent="0.25">
      <c r="A173" s="96" t="s">
        <v>349</v>
      </c>
      <c r="B173" s="519" t="s">
        <v>472</v>
      </c>
      <c r="C173" s="520"/>
      <c r="D173" s="521"/>
      <c r="E173" s="48"/>
      <c r="F173" s="48"/>
      <c r="G173" s="162" t="s">
        <v>16</v>
      </c>
      <c r="H173" s="49">
        <v>144317.03</v>
      </c>
      <c r="I173" s="46"/>
      <c r="J173" s="46"/>
      <c r="K173" s="51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</row>
    <row r="174" spans="1:273" ht="15.75" x14ac:dyDescent="0.25">
      <c r="A174" s="96" t="s">
        <v>350</v>
      </c>
      <c r="B174" s="507"/>
      <c r="C174" s="522"/>
      <c r="D174" s="523"/>
      <c r="E174" s="48"/>
      <c r="F174" s="48"/>
      <c r="G174" s="162"/>
      <c r="H174" s="49"/>
      <c r="I174" s="46"/>
      <c r="J174" s="46"/>
      <c r="K174" s="51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</row>
    <row r="175" spans="1:273" ht="15.75" x14ac:dyDescent="0.25">
      <c r="A175" s="96" t="s">
        <v>351</v>
      </c>
      <c r="B175" s="507"/>
      <c r="C175" s="522"/>
      <c r="D175" s="523"/>
      <c r="E175" s="48"/>
      <c r="F175" s="48"/>
      <c r="G175" s="162"/>
      <c r="H175" s="49"/>
      <c r="I175" s="46"/>
      <c r="J175" s="46"/>
      <c r="K175" s="51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</row>
    <row r="176" spans="1:273" ht="15.75" x14ac:dyDescent="0.25">
      <c r="A176" s="96" t="s">
        <v>352</v>
      </c>
      <c r="B176" s="507"/>
      <c r="C176" s="522"/>
      <c r="D176" s="523"/>
      <c r="E176" s="48"/>
      <c r="F176" s="48"/>
      <c r="G176" s="162"/>
      <c r="H176" s="49"/>
      <c r="I176" s="46"/>
      <c r="J176" s="46"/>
      <c r="K176" s="51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</row>
    <row r="177" spans="1:273" ht="15.75" x14ac:dyDescent="0.25">
      <c r="A177" s="96" t="s">
        <v>353</v>
      </c>
      <c r="B177" s="507"/>
      <c r="C177" s="522"/>
      <c r="D177" s="523"/>
      <c r="E177" s="48"/>
      <c r="F177" s="48"/>
      <c r="G177" s="162"/>
      <c r="H177" s="49"/>
      <c r="I177" s="46"/>
      <c r="J177" s="46"/>
      <c r="K177" s="51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</row>
    <row r="178" spans="1:273" ht="15.75" x14ac:dyDescent="0.25">
      <c r="A178" s="96" t="s">
        <v>354</v>
      </c>
      <c r="B178" s="519"/>
      <c r="C178" s="520"/>
      <c r="D178" s="521"/>
      <c r="E178" s="48"/>
      <c r="F178" s="48"/>
      <c r="G178" s="162"/>
      <c r="H178" s="49"/>
      <c r="I178" s="46"/>
      <c r="J178" s="46"/>
      <c r="K178" s="4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</row>
    <row r="179" spans="1:273" ht="15.75" x14ac:dyDescent="0.25">
      <c r="A179" s="96" t="s">
        <v>355</v>
      </c>
      <c r="B179" s="507"/>
      <c r="C179" s="522"/>
      <c r="D179" s="523"/>
      <c r="E179" s="48"/>
      <c r="F179" s="48"/>
      <c r="G179" s="162"/>
      <c r="H179" s="49"/>
      <c r="I179" s="46"/>
      <c r="J179" s="46"/>
      <c r="K179" s="4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</row>
    <row r="180" spans="1:273" ht="15" customHeight="1" x14ac:dyDescent="0.25">
      <c r="A180" s="96" t="s">
        <v>356</v>
      </c>
      <c r="B180" s="519"/>
      <c r="C180" s="520"/>
      <c r="D180" s="521"/>
      <c r="E180" s="48"/>
      <c r="F180" s="48"/>
      <c r="G180" s="162"/>
      <c r="H180" s="49"/>
      <c r="I180" s="46"/>
      <c r="J180" s="46"/>
      <c r="K180" s="4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</row>
    <row r="181" spans="1:273" ht="15.75" x14ac:dyDescent="0.25">
      <c r="A181" s="98"/>
      <c r="B181" s="542" t="s">
        <v>196</v>
      </c>
      <c r="C181" s="551"/>
      <c r="D181" s="544"/>
      <c r="E181" s="99" t="s">
        <v>9</v>
      </c>
      <c r="F181" s="99" t="s">
        <v>9</v>
      </c>
      <c r="G181" s="99" t="s">
        <v>9</v>
      </c>
      <c r="H181" s="65">
        <f>SUM(H171:H180)</f>
        <v>756654.87</v>
      </c>
      <c r="I181" s="128">
        <f>SUM(I171:I180)</f>
        <v>0</v>
      </c>
      <c r="J181" s="128">
        <f>SUM(J171:J180)</f>
        <v>0</v>
      </c>
      <c r="K181" s="128">
        <f>SUM(K171:K180)</f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  <c r="JI181" s="6"/>
      <c r="JJ181" s="6"/>
      <c r="JK181" s="6"/>
      <c r="JL181" s="6"/>
      <c r="JM181" s="6"/>
    </row>
    <row r="182" spans="1:273" ht="15.75" x14ac:dyDescent="0.25">
      <c r="A182" s="18"/>
      <c r="B182" s="82"/>
      <c r="C182" s="83"/>
      <c r="D182" s="83"/>
      <c r="E182" s="129"/>
      <c r="F182" s="129"/>
      <c r="G182" s="129"/>
      <c r="H182" s="100"/>
      <c r="I182" s="100"/>
      <c r="J182" s="100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</row>
    <row r="183" spans="1:273" ht="15.75" x14ac:dyDescent="0.25">
      <c r="A183" s="14"/>
      <c r="B183" s="11" t="s">
        <v>198</v>
      </c>
      <c r="C183" s="513" t="s">
        <v>100</v>
      </c>
      <c r="D183" s="514"/>
      <c r="E183" s="514"/>
      <c r="F183" s="514"/>
      <c r="G183" s="514"/>
      <c r="H183" s="514"/>
      <c r="I183" s="514"/>
      <c r="J183" s="514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</row>
    <row r="184" spans="1:273" x14ac:dyDescent="0.25"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  <c r="JI184" s="6"/>
      <c r="JJ184" s="6"/>
      <c r="JK184" s="6"/>
      <c r="JL184" s="6"/>
      <c r="JM184" s="6"/>
    </row>
    <row r="185" spans="1:273" ht="45" x14ac:dyDescent="0.25">
      <c r="A185" s="518" t="s">
        <v>200</v>
      </c>
      <c r="B185" s="516"/>
      <c r="C185" s="516"/>
      <c r="D185" s="516"/>
      <c r="E185" s="516"/>
      <c r="F185" s="516"/>
      <c r="G185" s="516"/>
      <c r="H185" s="517"/>
      <c r="I185" s="134" t="s">
        <v>273</v>
      </c>
      <c r="J185" s="134" t="s">
        <v>274</v>
      </c>
      <c r="K185" s="134" t="s">
        <v>278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</row>
    <row r="186" spans="1:273" ht="45.75" customHeight="1" x14ac:dyDescent="0.25">
      <c r="A186" s="134" t="s">
        <v>201</v>
      </c>
      <c r="B186" s="515" t="s">
        <v>238</v>
      </c>
      <c r="C186" s="516"/>
      <c r="D186" s="517"/>
      <c r="E186" s="15" t="s">
        <v>262</v>
      </c>
      <c r="F186" s="15" t="s">
        <v>263</v>
      </c>
      <c r="G186" s="15" t="s">
        <v>338</v>
      </c>
      <c r="H186" s="15" t="s">
        <v>337</v>
      </c>
      <c r="I186" s="15" t="s">
        <v>337</v>
      </c>
      <c r="J186" s="15" t="s">
        <v>337</v>
      </c>
      <c r="K186" s="15" t="s">
        <v>260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</row>
    <row r="187" spans="1:273" x14ac:dyDescent="0.25">
      <c r="A187" s="17">
        <v>1</v>
      </c>
      <c r="B187" s="487" t="s">
        <v>1</v>
      </c>
      <c r="C187" s="557"/>
      <c r="D187" s="558"/>
      <c r="E187" s="139" t="s">
        <v>2</v>
      </c>
      <c r="F187" s="139" t="s">
        <v>124</v>
      </c>
      <c r="G187" s="139" t="s">
        <v>3</v>
      </c>
      <c r="H187" s="139" t="s">
        <v>4</v>
      </c>
      <c r="I187" s="139" t="s">
        <v>5</v>
      </c>
      <c r="J187" s="61" t="s">
        <v>6</v>
      </c>
      <c r="K187" s="61" t="s">
        <v>264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  <c r="JI187" s="6"/>
      <c r="JJ187" s="6"/>
      <c r="JK187" s="6"/>
      <c r="JL187" s="6"/>
      <c r="JM187" s="6"/>
    </row>
    <row r="188" spans="1:273" ht="15" customHeight="1" x14ac:dyDescent="0.25">
      <c r="A188" s="143" t="s">
        <v>347</v>
      </c>
      <c r="B188" s="633" t="s">
        <v>248</v>
      </c>
      <c r="C188" s="638"/>
      <c r="D188" s="638"/>
      <c r="E188" s="94"/>
      <c r="F188" s="94"/>
      <c r="G188" s="59"/>
      <c r="H188" s="49"/>
      <c r="I188" s="51"/>
      <c r="J188" s="51"/>
      <c r="K188" s="4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</row>
    <row r="189" spans="1:273" ht="15.75" x14ac:dyDescent="0.25">
      <c r="A189" s="143" t="s">
        <v>348</v>
      </c>
      <c r="B189" s="519"/>
      <c r="C189" s="560"/>
      <c r="D189" s="561"/>
      <c r="E189" s="48"/>
      <c r="F189" s="48"/>
      <c r="G189" s="162" t="s">
        <v>16</v>
      </c>
      <c r="H189" s="49"/>
      <c r="I189" s="51"/>
      <c r="J189" s="51"/>
      <c r="K189" s="4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</row>
    <row r="190" spans="1:273" ht="15.75" x14ac:dyDescent="0.25">
      <c r="A190" s="143" t="s">
        <v>349</v>
      </c>
      <c r="B190" s="607"/>
      <c r="C190" s="621"/>
      <c r="D190" s="622"/>
      <c r="E190" s="94"/>
      <c r="F190" s="94"/>
      <c r="G190" s="59"/>
      <c r="H190" s="49"/>
      <c r="I190" s="51"/>
      <c r="J190" s="51"/>
      <c r="K190" s="51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</row>
    <row r="191" spans="1:273" ht="15.75" x14ac:dyDescent="0.25">
      <c r="A191" s="143" t="s">
        <v>350</v>
      </c>
      <c r="B191" s="607"/>
      <c r="C191" s="621"/>
      <c r="D191" s="622"/>
      <c r="E191" s="94"/>
      <c r="F191" s="94"/>
      <c r="G191" s="59"/>
      <c r="H191" s="49"/>
      <c r="I191" s="51"/>
      <c r="J191" s="51"/>
      <c r="K191" s="51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</row>
    <row r="192" spans="1:273" ht="15.75" x14ac:dyDescent="0.25">
      <c r="A192" s="12"/>
      <c r="B192" s="542" t="s">
        <v>196</v>
      </c>
      <c r="C192" s="551"/>
      <c r="D192" s="544"/>
      <c r="E192" s="99" t="s">
        <v>9</v>
      </c>
      <c r="F192" s="99" t="s">
        <v>9</v>
      </c>
      <c r="G192" s="99" t="s">
        <v>9</v>
      </c>
      <c r="H192" s="65">
        <f>SUM(H188:H191)</f>
        <v>0</v>
      </c>
      <c r="I192" s="128">
        <f>SUM(I188:I191)</f>
        <v>0</v>
      </c>
      <c r="J192" s="128">
        <f>SUM(J188:J191)</f>
        <v>0</v>
      </c>
      <c r="K192" s="128">
        <f>SUM(K188:K191)</f>
        <v>0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</row>
    <row r="193" spans="1:273" ht="15.75" x14ac:dyDescent="0.25">
      <c r="A193" s="18"/>
      <c r="B193" s="82"/>
      <c r="C193" s="83"/>
      <c r="D193" s="83"/>
      <c r="E193" s="129"/>
      <c r="F193" s="129"/>
      <c r="G193" s="129"/>
      <c r="H193" s="100"/>
      <c r="I193" s="100"/>
      <c r="J193" s="100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  <c r="JI193" s="6"/>
      <c r="JJ193" s="6"/>
      <c r="JK193" s="6"/>
      <c r="JL193" s="6"/>
      <c r="JM193" s="6"/>
    </row>
    <row r="194" spans="1:273" ht="15.75" x14ac:dyDescent="0.25">
      <c r="A194" s="545" t="s">
        <v>265</v>
      </c>
      <c r="B194" s="480"/>
      <c r="C194" s="480"/>
      <c r="D194" s="480"/>
      <c r="E194" s="480"/>
      <c r="F194" s="480"/>
      <c r="G194" s="480"/>
      <c r="H194" s="480"/>
      <c r="I194" s="480"/>
      <c r="J194" s="480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  <c r="JI194" s="6"/>
      <c r="JJ194" s="6"/>
      <c r="JK194" s="6"/>
      <c r="JL194" s="6"/>
      <c r="JM194" s="6"/>
    </row>
    <row r="195" spans="1:273" ht="15.75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</row>
    <row r="196" spans="1:273" ht="15.75" x14ac:dyDescent="0.25">
      <c r="A196" s="14"/>
      <c r="B196" s="11" t="s">
        <v>198</v>
      </c>
      <c r="C196" s="513" t="s">
        <v>103</v>
      </c>
      <c r="D196" s="514"/>
      <c r="E196" s="514"/>
      <c r="F196" s="514"/>
      <c r="G196" s="514"/>
      <c r="H196" s="514"/>
      <c r="I196" s="514"/>
      <c r="J196" s="514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</row>
    <row r="197" spans="1:273" x14ac:dyDescent="0.25"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</row>
    <row r="198" spans="1:273" ht="45" x14ac:dyDescent="0.25">
      <c r="A198" s="518" t="s">
        <v>200</v>
      </c>
      <c r="B198" s="516"/>
      <c r="C198" s="516"/>
      <c r="D198" s="516"/>
      <c r="E198" s="516"/>
      <c r="F198" s="516"/>
      <c r="G198" s="516"/>
      <c r="H198" s="517"/>
      <c r="I198" s="134" t="s">
        <v>273</v>
      </c>
      <c r="J198" s="134" t="s">
        <v>274</v>
      </c>
      <c r="K198" s="134" t="s">
        <v>278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</row>
    <row r="199" spans="1:273" ht="45" x14ac:dyDescent="0.25">
      <c r="A199" s="134" t="s">
        <v>201</v>
      </c>
      <c r="B199" s="515" t="s">
        <v>238</v>
      </c>
      <c r="C199" s="516"/>
      <c r="D199" s="516"/>
      <c r="E199" s="517"/>
      <c r="F199" s="15" t="s">
        <v>266</v>
      </c>
      <c r="G199" s="15" t="s">
        <v>338</v>
      </c>
      <c r="H199" s="15" t="s">
        <v>267</v>
      </c>
      <c r="I199" s="15" t="s">
        <v>267</v>
      </c>
      <c r="J199" s="15" t="s">
        <v>267</v>
      </c>
      <c r="K199" s="15" t="s">
        <v>267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</row>
    <row r="200" spans="1:273" x14ac:dyDescent="0.25">
      <c r="A200" s="17">
        <v>1</v>
      </c>
      <c r="B200" s="487">
        <v>2</v>
      </c>
      <c r="C200" s="538"/>
      <c r="D200" s="538"/>
      <c r="E200" s="488"/>
      <c r="F200" s="139" t="s">
        <v>2</v>
      </c>
      <c r="G200" s="139" t="s">
        <v>124</v>
      </c>
      <c r="H200" s="139" t="s">
        <v>3</v>
      </c>
      <c r="I200" s="17">
        <v>6</v>
      </c>
      <c r="J200" s="17">
        <v>7</v>
      </c>
      <c r="K200" s="17">
        <v>8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</row>
    <row r="201" spans="1:273" ht="15.75" x14ac:dyDescent="0.25">
      <c r="A201" s="143" t="s">
        <v>347</v>
      </c>
      <c r="B201" s="554" t="s">
        <v>248</v>
      </c>
      <c r="C201" s="617"/>
      <c r="D201" s="617"/>
      <c r="E201" s="618"/>
      <c r="F201" s="48"/>
      <c r="G201" s="162" t="s">
        <v>368</v>
      </c>
      <c r="H201" s="49"/>
      <c r="I201" s="46"/>
      <c r="J201" s="46"/>
      <c r="K201" s="51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</row>
    <row r="202" spans="1:273" ht="21" customHeight="1" x14ac:dyDescent="0.25">
      <c r="A202" s="143" t="s">
        <v>348</v>
      </c>
      <c r="B202" s="507"/>
      <c r="C202" s="623"/>
      <c r="D202" s="623"/>
      <c r="E202" s="624"/>
      <c r="F202" s="48"/>
      <c r="G202" s="162"/>
      <c r="H202" s="131"/>
      <c r="I202" s="46"/>
      <c r="J202" s="46"/>
      <c r="K202" s="51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</row>
    <row r="203" spans="1:273" ht="15.75" x14ac:dyDescent="0.25">
      <c r="A203" s="143" t="s">
        <v>349</v>
      </c>
      <c r="B203" s="507"/>
      <c r="C203" s="623"/>
      <c r="D203" s="623"/>
      <c r="E203" s="624"/>
      <c r="F203" s="48"/>
      <c r="G203" s="162"/>
      <c r="H203" s="131"/>
      <c r="I203" s="46"/>
      <c r="J203" s="46"/>
      <c r="K203" s="51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</row>
    <row r="204" spans="1:273" ht="15.75" x14ac:dyDescent="0.25">
      <c r="A204" s="143" t="s">
        <v>350</v>
      </c>
      <c r="B204" s="507"/>
      <c r="C204" s="508"/>
      <c r="D204" s="508"/>
      <c r="E204" s="509"/>
      <c r="F204" s="48"/>
      <c r="G204" s="162"/>
      <c r="H204" s="131"/>
      <c r="I204" s="46"/>
      <c r="J204" s="46"/>
      <c r="K204" s="51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</row>
    <row r="205" spans="1:273" ht="15.75" x14ac:dyDescent="0.25">
      <c r="A205" s="143" t="s">
        <v>351</v>
      </c>
      <c r="B205" s="507"/>
      <c r="C205" s="508"/>
      <c r="D205" s="508"/>
      <c r="E205" s="509"/>
      <c r="F205" s="48"/>
      <c r="G205" s="162"/>
      <c r="H205" s="131"/>
      <c r="I205" s="46"/>
      <c r="J205" s="46"/>
      <c r="K205" s="51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</row>
    <row r="206" spans="1:273" ht="15.75" x14ac:dyDescent="0.25">
      <c r="A206" s="143" t="s">
        <v>352</v>
      </c>
      <c r="B206" s="507"/>
      <c r="C206" s="508"/>
      <c r="D206" s="508"/>
      <c r="E206" s="509"/>
      <c r="F206" s="48"/>
      <c r="G206" s="162"/>
      <c r="H206" s="131"/>
      <c r="I206" s="46"/>
      <c r="J206" s="46"/>
      <c r="K206" s="4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  <c r="JI206" s="6"/>
      <c r="JJ206" s="6"/>
      <c r="JK206" s="6"/>
      <c r="JL206" s="6"/>
      <c r="JM206" s="6"/>
    </row>
    <row r="207" spans="1:273" ht="15.75" x14ac:dyDescent="0.25">
      <c r="A207" s="143" t="s">
        <v>353</v>
      </c>
      <c r="B207" s="507"/>
      <c r="C207" s="627"/>
      <c r="D207" s="627"/>
      <c r="E207" s="628"/>
      <c r="F207" s="48"/>
      <c r="G207" s="162"/>
      <c r="H207" s="131"/>
      <c r="I207" s="46"/>
      <c r="J207" s="46"/>
      <c r="K207" s="4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</row>
    <row r="208" spans="1:273" ht="15.75" x14ac:dyDescent="0.25">
      <c r="A208" s="143" t="s">
        <v>354</v>
      </c>
      <c r="B208" s="507"/>
      <c r="C208" s="627"/>
      <c r="D208" s="627"/>
      <c r="E208" s="628"/>
      <c r="F208" s="48"/>
      <c r="G208" s="162"/>
      <c r="H208" s="49"/>
      <c r="I208" s="46"/>
      <c r="J208" s="46"/>
      <c r="K208" s="4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  <c r="JI208" s="6"/>
      <c r="JJ208" s="6"/>
      <c r="JK208" s="6"/>
      <c r="JL208" s="6"/>
      <c r="JM208" s="6"/>
    </row>
    <row r="209" spans="1:273" ht="15.75" x14ac:dyDescent="0.25">
      <c r="A209" s="143" t="s">
        <v>355</v>
      </c>
      <c r="B209" s="507"/>
      <c r="C209" s="627"/>
      <c r="D209" s="627"/>
      <c r="E209" s="628"/>
      <c r="F209" s="48"/>
      <c r="G209" s="162"/>
      <c r="H209" s="49"/>
      <c r="I209" s="46"/>
      <c r="J209" s="46"/>
      <c r="K209" s="4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  <c r="JI209" s="6"/>
      <c r="JJ209" s="6"/>
      <c r="JK209" s="6"/>
      <c r="JL209" s="6"/>
      <c r="JM209" s="6"/>
    </row>
    <row r="210" spans="1:273" ht="15.75" x14ac:dyDescent="0.25">
      <c r="A210" s="181" t="s">
        <v>356</v>
      </c>
      <c r="B210" s="507"/>
      <c r="C210" s="627"/>
      <c r="D210" s="627"/>
      <c r="E210" s="628"/>
      <c r="F210" s="48"/>
      <c r="G210" s="162"/>
      <c r="H210" s="49"/>
      <c r="I210" s="46"/>
      <c r="J210" s="46"/>
      <c r="K210" s="4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  <c r="JI210" s="6"/>
      <c r="JJ210" s="6"/>
      <c r="JK210" s="6"/>
      <c r="JL210" s="6"/>
      <c r="JM210" s="6"/>
    </row>
    <row r="211" spans="1:273" ht="15.75" x14ac:dyDescent="0.25">
      <c r="A211" s="181" t="s">
        <v>387</v>
      </c>
      <c r="B211" s="507"/>
      <c r="C211" s="627"/>
      <c r="D211" s="627"/>
      <c r="E211" s="628"/>
      <c r="F211" s="48"/>
      <c r="G211" s="162"/>
      <c r="H211" s="49"/>
      <c r="I211" s="46"/>
      <c r="J211" s="46"/>
      <c r="K211" s="4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</row>
    <row r="212" spans="1:273" ht="15.75" x14ac:dyDescent="0.25">
      <c r="A212" s="181" t="s">
        <v>388</v>
      </c>
      <c r="B212" s="507"/>
      <c r="C212" s="627"/>
      <c r="D212" s="627"/>
      <c r="E212" s="628"/>
      <c r="F212" s="48"/>
      <c r="G212" s="162"/>
      <c r="H212" s="49"/>
      <c r="I212" s="46"/>
      <c r="J212" s="46"/>
      <c r="K212" s="4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</row>
    <row r="213" spans="1:273" ht="15.75" x14ac:dyDescent="0.25">
      <c r="A213" s="181" t="s">
        <v>389</v>
      </c>
      <c r="B213" s="507"/>
      <c r="C213" s="627"/>
      <c r="D213" s="627"/>
      <c r="E213" s="628"/>
      <c r="F213" s="48"/>
      <c r="G213" s="162"/>
      <c r="H213" s="49"/>
      <c r="I213" s="46"/>
      <c r="J213" s="46"/>
      <c r="K213" s="4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</row>
    <row r="214" spans="1:273" ht="15.75" x14ac:dyDescent="0.25">
      <c r="A214" s="181" t="s">
        <v>390</v>
      </c>
      <c r="B214" s="507"/>
      <c r="C214" s="627"/>
      <c r="D214" s="627"/>
      <c r="E214" s="628"/>
      <c r="F214" s="48"/>
      <c r="G214" s="162"/>
      <c r="H214" s="49"/>
      <c r="I214" s="46"/>
      <c r="J214" s="46"/>
      <c r="K214" s="4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  <c r="JI214" s="6"/>
      <c r="JJ214" s="6"/>
      <c r="JK214" s="6"/>
      <c r="JL214" s="6"/>
      <c r="JM214" s="6"/>
    </row>
    <row r="215" spans="1:273" ht="15.75" x14ac:dyDescent="0.25">
      <c r="A215" s="181" t="s">
        <v>391</v>
      </c>
      <c r="B215" s="507"/>
      <c r="C215" s="627"/>
      <c r="D215" s="627"/>
      <c r="E215" s="628"/>
      <c r="F215" s="48"/>
      <c r="G215" s="162"/>
      <c r="H215" s="49"/>
      <c r="I215" s="46"/>
      <c r="J215" s="46"/>
      <c r="K215" s="4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</row>
    <row r="216" spans="1:273" ht="15.75" x14ac:dyDescent="0.25">
      <c r="A216" s="181" t="s">
        <v>412</v>
      </c>
      <c r="B216" s="507"/>
      <c r="C216" s="627"/>
      <c r="D216" s="627"/>
      <c r="E216" s="628"/>
      <c r="F216" s="48"/>
      <c r="G216" s="162"/>
      <c r="H216" s="49"/>
      <c r="I216" s="46"/>
      <c r="J216" s="46"/>
      <c r="K216" s="4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</row>
    <row r="217" spans="1:273" ht="15.75" x14ac:dyDescent="0.25">
      <c r="A217" s="181" t="s">
        <v>413</v>
      </c>
      <c r="B217" s="507"/>
      <c r="C217" s="627"/>
      <c r="D217" s="627"/>
      <c r="E217" s="628"/>
      <c r="F217" s="48"/>
      <c r="G217" s="162"/>
      <c r="H217" s="49"/>
      <c r="I217" s="46"/>
      <c r="J217" s="46"/>
      <c r="K217" s="4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  <c r="JI217" s="6"/>
      <c r="JJ217" s="6"/>
      <c r="JK217" s="6"/>
      <c r="JL217" s="6"/>
      <c r="JM217" s="6"/>
    </row>
    <row r="218" spans="1:273" ht="15.75" x14ac:dyDescent="0.25">
      <c r="A218" s="143" t="s">
        <v>414</v>
      </c>
      <c r="B218" s="507"/>
      <c r="C218" s="627"/>
      <c r="D218" s="627"/>
      <c r="E218" s="628"/>
      <c r="F218" s="48"/>
      <c r="G218" s="162"/>
      <c r="H218" s="49"/>
      <c r="I218" s="46"/>
      <c r="J218" s="46"/>
      <c r="K218" s="4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</row>
    <row r="219" spans="1:273" ht="15.75" x14ac:dyDescent="0.25">
      <c r="A219" s="143" t="s">
        <v>415</v>
      </c>
      <c r="B219" s="507"/>
      <c r="C219" s="627"/>
      <c r="D219" s="627"/>
      <c r="E219" s="628"/>
      <c r="F219" s="48"/>
      <c r="G219" s="162"/>
      <c r="H219" s="49"/>
      <c r="I219" s="46"/>
      <c r="J219" s="46"/>
      <c r="K219" s="4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  <c r="JI219" s="6"/>
      <c r="JJ219" s="6"/>
      <c r="JK219" s="6"/>
      <c r="JL219" s="6"/>
      <c r="JM219" s="6"/>
    </row>
    <row r="220" spans="1:273" ht="15.75" x14ac:dyDescent="0.25">
      <c r="A220" s="143" t="s">
        <v>416</v>
      </c>
      <c r="B220" s="507"/>
      <c r="C220" s="627"/>
      <c r="D220" s="627"/>
      <c r="E220" s="628"/>
      <c r="F220" s="48"/>
      <c r="G220" s="162"/>
      <c r="H220" s="49"/>
      <c r="I220" s="46"/>
      <c r="J220" s="46"/>
      <c r="K220" s="4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  <c r="JI220" s="6"/>
      <c r="JJ220" s="6"/>
      <c r="JK220" s="6"/>
      <c r="JL220" s="6"/>
      <c r="JM220" s="6"/>
    </row>
    <row r="221" spans="1:273" ht="15.75" x14ac:dyDescent="0.25">
      <c r="A221" s="12"/>
      <c r="B221" s="542" t="s">
        <v>196</v>
      </c>
      <c r="C221" s="551"/>
      <c r="D221" s="551"/>
      <c r="E221" s="544"/>
      <c r="F221" s="81" t="s">
        <v>9</v>
      </c>
      <c r="G221" s="81" t="s">
        <v>9</v>
      </c>
      <c r="H221" s="65">
        <f>SUM(H201:H220)</f>
        <v>0</v>
      </c>
      <c r="I221" s="128"/>
      <c r="J221" s="128"/>
      <c r="K221" s="128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  <c r="JI221" s="6"/>
      <c r="JJ221" s="6"/>
      <c r="JK221" s="6"/>
      <c r="JL221" s="6"/>
      <c r="JM221" s="6"/>
    </row>
    <row r="222" spans="1:273" ht="15.75" x14ac:dyDescent="0.25">
      <c r="A222" s="18"/>
      <c r="B222" s="82"/>
      <c r="C222" s="83"/>
      <c r="D222" s="83"/>
      <c r="E222" s="83"/>
      <c r="F222" s="84"/>
      <c r="G222" s="84"/>
      <c r="H222" s="100"/>
      <c r="I222" s="100"/>
      <c r="J222" s="100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  <c r="JI222" s="6"/>
      <c r="JJ222" s="6"/>
      <c r="JK222" s="6"/>
      <c r="JL222" s="6"/>
      <c r="JM222" s="6"/>
    </row>
    <row r="223" spans="1:273" ht="15.75" x14ac:dyDescent="0.25">
      <c r="A223" s="14"/>
      <c r="B223" s="11" t="s">
        <v>198</v>
      </c>
      <c r="C223" s="513" t="s">
        <v>109</v>
      </c>
      <c r="D223" s="514"/>
      <c r="E223" s="514"/>
      <c r="F223" s="514"/>
      <c r="G223" s="514"/>
      <c r="H223" s="514"/>
      <c r="I223" s="514"/>
      <c r="J223" s="514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  <c r="JI223" s="6"/>
      <c r="JJ223" s="6"/>
      <c r="JK223" s="6"/>
      <c r="JL223" s="6"/>
      <c r="JM223" s="6"/>
    </row>
    <row r="224" spans="1:273" x14ac:dyDescent="0.25"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  <c r="JI224" s="6"/>
      <c r="JJ224" s="6"/>
      <c r="JK224" s="6"/>
      <c r="JL224" s="6"/>
      <c r="JM224" s="6"/>
    </row>
    <row r="225" spans="1:273" ht="45" x14ac:dyDescent="0.25">
      <c r="A225" s="518" t="s">
        <v>200</v>
      </c>
      <c r="B225" s="516"/>
      <c r="C225" s="516"/>
      <c r="D225" s="516"/>
      <c r="E225" s="516"/>
      <c r="F225" s="516"/>
      <c r="G225" s="516"/>
      <c r="H225" s="517"/>
      <c r="I225" s="134" t="s">
        <v>273</v>
      </c>
      <c r="J225" s="134" t="s">
        <v>274</v>
      </c>
      <c r="K225" s="134" t="s">
        <v>278</v>
      </c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  <c r="JI225" s="6"/>
      <c r="JJ225" s="6"/>
      <c r="JK225" s="6"/>
      <c r="JL225" s="6"/>
      <c r="JM225" s="6"/>
    </row>
    <row r="226" spans="1:273" ht="45" x14ac:dyDescent="0.25">
      <c r="A226" s="134" t="s">
        <v>201</v>
      </c>
      <c r="B226" s="515" t="s">
        <v>238</v>
      </c>
      <c r="C226" s="516"/>
      <c r="D226" s="516"/>
      <c r="E226" s="517"/>
      <c r="F226" s="15" t="s">
        <v>266</v>
      </c>
      <c r="G226" s="15" t="s">
        <v>338</v>
      </c>
      <c r="H226" s="15" t="s">
        <v>267</v>
      </c>
      <c r="I226" s="15" t="s">
        <v>267</v>
      </c>
      <c r="J226" s="15" t="s">
        <v>267</v>
      </c>
      <c r="K226" s="15" t="s">
        <v>267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  <c r="JI226" s="6"/>
      <c r="JJ226" s="6"/>
      <c r="JK226" s="6"/>
      <c r="JL226" s="6"/>
      <c r="JM226" s="6"/>
    </row>
    <row r="227" spans="1:273" ht="15.75" x14ac:dyDescent="0.25">
      <c r="A227" s="17">
        <v>1</v>
      </c>
      <c r="B227" s="487">
        <v>2</v>
      </c>
      <c r="C227" s="538"/>
      <c r="D227" s="538"/>
      <c r="E227" s="488"/>
      <c r="F227" s="139" t="s">
        <v>2</v>
      </c>
      <c r="G227" s="139" t="s">
        <v>124</v>
      </c>
      <c r="H227" s="139" t="s">
        <v>3</v>
      </c>
      <c r="I227" s="17">
        <v>6</v>
      </c>
      <c r="J227" s="17">
        <v>7</v>
      </c>
      <c r="K227" s="96">
        <v>8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  <c r="JI227" s="6"/>
      <c r="JJ227" s="6"/>
      <c r="JK227" s="6"/>
      <c r="JL227" s="6"/>
      <c r="JM227" s="6"/>
    </row>
    <row r="228" spans="1:273" ht="15.75" x14ac:dyDescent="0.25">
      <c r="A228" s="143" t="s">
        <v>347</v>
      </c>
      <c r="B228" s="554" t="s">
        <v>248</v>
      </c>
      <c r="C228" s="617"/>
      <c r="D228" s="617"/>
      <c r="E228" s="618"/>
      <c r="F228" s="48"/>
      <c r="G228" s="162" t="s">
        <v>368</v>
      </c>
      <c r="H228" s="49"/>
      <c r="I228" s="46"/>
      <c r="J228" s="46"/>
      <c r="K228" s="51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  <c r="JI228" s="6"/>
      <c r="JJ228" s="6"/>
      <c r="JK228" s="6"/>
      <c r="JL228" s="6"/>
      <c r="JM228" s="6"/>
    </row>
    <row r="229" spans="1:273" ht="31.15" customHeight="1" x14ac:dyDescent="0.25">
      <c r="A229" s="143" t="s">
        <v>348</v>
      </c>
      <c r="B229" s="507"/>
      <c r="C229" s="623"/>
      <c r="D229" s="623"/>
      <c r="E229" s="624"/>
      <c r="F229" s="48"/>
      <c r="G229" s="162"/>
      <c r="H229" s="49"/>
      <c r="I229" s="46"/>
      <c r="J229" s="46"/>
      <c r="K229" s="51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  <c r="JI229" s="6"/>
      <c r="JJ229" s="6"/>
      <c r="JK229" s="6"/>
      <c r="JL229" s="6"/>
      <c r="JM229" s="6"/>
    </row>
    <row r="230" spans="1:273" ht="15.75" x14ac:dyDescent="0.25">
      <c r="A230" s="143" t="s">
        <v>349</v>
      </c>
      <c r="B230" s="507"/>
      <c r="C230" s="623"/>
      <c r="D230" s="623"/>
      <c r="E230" s="624"/>
      <c r="F230" s="48"/>
      <c r="G230" s="162"/>
      <c r="H230" s="49"/>
      <c r="I230" s="46"/>
      <c r="J230" s="46"/>
      <c r="K230" s="51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  <c r="JI230" s="6"/>
      <c r="JJ230" s="6"/>
      <c r="JK230" s="6"/>
      <c r="JL230" s="6"/>
      <c r="JM230" s="6"/>
    </row>
    <row r="231" spans="1:273" ht="15.75" x14ac:dyDescent="0.25">
      <c r="A231" s="143" t="s">
        <v>350</v>
      </c>
      <c r="B231" s="507"/>
      <c r="C231" s="623"/>
      <c r="D231" s="623"/>
      <c r="E231" s="624"/>
      <c r="F231" s="48"/>
      <c r="G231" s="162"/>
      <c r="H231" s="49"/>
      <c r="I231" s="46"/>
      <c r="J231" s="46"/>
      <c r="K231" s="4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  <c r="JI231" s="6"/>
      <c r="JJ231" s="6"/>
      <c r="JK231" s="6"/>
      <c r="JL231" s="6"/>
      <c r="JM231" s="6"/>
    </row>
    <row r="232" spans="1:273" ht="15.75" x14ac:dyDescent="0.25">
      <c r="A232" s="143" t="s">
        <v>351</v>
      </c>
      <c r="B232" s="507"/>
      <c r="C232" s="627"/>
      <c r="D232" s="627"/>
      <c r="E232" s="628"/>
      <c r="F232" s="48"/>
      <c r="G232" s="162"/>
      <c r="H232" s="49"/>
      <c r="I232" s="46"/>
      <c r="J232" s="46"/>
      <c r="K232" s="4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</row>
    <row r="233" spans="1:273" ht="15.75" x14ac:dyDescent="0.25">
      <c r="A233" s="12"/>
      <c r="B233" s="542" t="s">
        <v>196</v>
      </c>
      <c r="C233" s="551"/>
      <c r="D233" s="551"/>
      <c r="E233" s="544"/>
      <c r="F233" s="81" t="s">
        <v>9</v>
      </c>
      <c r="G233" s="81" t="s">
        <v>9</v>
      </c>
      <c r="H233" s="65">
        <f>SUM(H228:H232)</f>
        <v>0</v>
      </c>
      <c r="I233" s="128"/>
      <c r="J233" s="128"/>
      <c r="K233" s="128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  <c r="JI233" s="6"/>
      <c r="JJ233" s="6"/>
      <c r="JK233" s="6"/>
      <c r="JL233" s="6"/>
      <c r="JM233" s="6"/>
    </row>
    <row r="234" spans="1:273" ht="15.75" x14ac:dyDescent="0.25">
      <c r="A234" s="18"/>
      <c r="B234" s="82"/>
      <c r="C234" s="83"/>
      <c r="D234" s="83"/>
      <c r="E234" s="83"/>
      <c r="F234" s="84"/>
      <c r="G234" s="84"/>
      <c r="H234" s="100"/>
      <c r="I234" s="130"/>
      <c r="J234" s="13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  <c r="JI234" s="6"/>
      <c r="JJ234" s="6"/>
      <c r="JK234" s="6"/>
      <c r="JL234" s="6"/>
      <c r="JM234" s="6"/>
    </row>
    <row r="235" spans="1:273" ht="15.75" x14ac:dyDescent="0.25">
      <c r="A235" s="14"/>
      <c r="B235" s="11" t="s">
        <v>198</v>
      </c>
      <c r="C235" s="513" t="s">
        <v>100</v>
      </c>
      <c r="D235" s="514"/>
      <c r="E235" s="514"/>
      <c r="F235" s="514"/>
      <c r="G235" s="514"/>
      <c r="H235" s="514"/>
      <c r="I235" s="514"/>
      <c r="J235" s="514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  <c r="JI235" s="6"/>
      <c r="JJ235" s="6"/>
      <c r="JK235" s="6"/>
      <c r="JL235" s="6"/>
      <c r="JM235" s="6"/>
    </row>
    <row r="236" spans="1:273" x14ac:dyDescent="0.25"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  <c r="JI236" s="6"/>
      <c r="JJ236" s="6"/>
      <c r="JK236" s="6"/>
      <c r="JL236" s="6"/>
      <c r="JM236" s="6"/>
    </row>
    <row r="237" spans="1:273" ht="45" x14ac:dyDescent="0.25">
      <c r="A237" s="518" t="s">
        <v>200</v>
      </c>
      <c r="B237" s="516"/>
      <c r="C237" s="516"/>
      <c r="D237" s="516"/>
      <c r="E237" s="516"/>
      <c r="F237" s="516"/>
      <c r="G237" s="516"/>
      <c r="H237" s="517"/>
      <c r="I237" s="134" t="s">
        <v>273</v>
      </c>
      <c r="J237" s="134" t="s">
        <v>274</v>
      </c>
      <c r="K237" s="134" t="s">
        <v>278</v>
      </c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</row>
    <row r="238" spans="1:273" ht="45" x14ac:dyDescent="0.25">
      <c r="A238" s="134" t="s">
        <v>201</v>
      </c>
      <c r="B238" s="515" t="s">
        <v>238</v>
      </c>
      <c r="C238" s="516"/>
      <c r="D238" s="516"/>
      <c r="E238" s="517"/>
      <c r="F238" s="15" t="s">
        <v>266</v>
      </c>
      <c r="G238" s="15" t="s">
        <v>338</v>
      </c>
      <c r="H238" s="15" t="s">
        <v>267</v>
      </c>
      <c r="I238" s="15" t="s">
        <v>267</v>
      </c>
      <c r="J238" s="15" t="s">
        <v>267</v>
      </c>
      <c r="K238" s="15" t="s">
        <v>267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  <c r="JI238" s="6"/>
      <c r="JJ238" s="6"/>
      <c r="JK238" s="6"/>
      <c r="JL238" s="6"/>
      <c r="JM238" s="6"/>
    </row>
    <row r="239" spans="1:273" ht="15.75" x14ac:dyDescent="0.25">
      <c r="A239" s="17">
        <v>1</v>
      </c>
      <c r="B239" s="487">
        <v>2</v>
      </c>
      <c r="C239" s="538"/>
      <c r="D239" s="538"/>
      <c r="E239" s="488"/>
      <c r="F239" s="139" t="s">
        <v>2</v>
      </c>
      <c r="G239" s="139" t="s">
        <v>124</v>
      </c>
      <c r="H239" s="139" t="s">
        <v>3</v>
      </c>
      <c r="I239" s="17">
        <v>6</v>
      </c>
      <c r="J239" s="17">
        <v>7</v>
      </c>
      <c r="K239" s="96">
        <v>8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  <c r="JI239" s="6"/>
      <c r="JJ239" s="6"/>
      <c r="JK239" s="6"/>
      <c r="JL239" s="6"/>
      <c r="JM239" s="6"/>
    </row>
    <row r="240" spans="1:273" ht="15.75" x14ac:dyDescent="0.25">
      <c r="A240" s="96" t="s">
        <v>347</v>
      </c>
      <c r="B240" s="554" t="s">
        <v>248</v>
      </c>
      <c r="C240" s="617"/>
      <c r="D240" s="617"/>
      <c r="E240" s="618"/>
      <c r="F240" s="48"/>
      <c r="G240" s="162"/>
      <c r="H240" s="49"/>
      <c r="I240" s="46"/>
      <c r="J240" s="46"/>
      <c r="K240" s="51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  <c r="JI240" s="6"/>
      <c r="JJ240" s="6"/>
      <c r="JK240" s="6"/>
      <c r="JL240" s="6"/>
      <c r="JM240" s="6"/>
    </row>
    <row r="241" spans="1:273" ht="15.75" x14ac:dyDescent="0.25">
      <c r="A241" s="96" t="s">
        <v>348</v>
      </c>
      <c r="B241" s="507"/>
      <c r="C241" s="623"/>
      <c r="D241" s="623"/>
      <c r="E241" s="624"/>
      <c r="F241" s="48"/>
      <c r="G241" s="162"/>
      <c r="H241" s="49"/>
      <c r="I241" s="46"/>
      <c r="J241" s="46"/>
      <c r="K241" s="51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  <c r="JI241" s="6"/>
      <c r="JJ241" s="6"/>
      <c r="JK241" s="6"/>
      <c r="JL241" s="6"/>
      <c r="JM241" s="6"/>
    </row>
    <row r="242" spans="1:273" ht="15.75" x14ac:dyDescent="0.25">
      <c r="A242" s="96" t="s">
        <v>349</v>
      </c>
      <c r="B242" s="507"/>
      <c r="C242" s="623"/>
      <c r="D242" s="623"/>
      <c r="E242" s="624"/>
      <c r="F242" s="48"/>
      <c r="G242" s="162"/>
      <c r="H242" s="49"/>
      <c r="I242" s="46"/>
      <c r="J242" s="46"/>
      <c r="K242" s="51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  <c r="JI242" s="6"/>
      <c r="JJ242" s="6"/>
      <c r="JK242" s="6"/>
      <c r="JL242" s="6"/>
      <c r="JM242" s="6"/>
    </row>
    <row r="243" spans="1:273" ht="15.75" x14ac:dyDescent="0.25">
      <c r="A243" s="96" t="s">
        <v>350</v>
      </c>
      <c r="B243" s="507"/>
      <c r="C243" s="623"/>
      <c r="D243" s="623"/>
      <c r="E243" s="624"/>
      <c r="F243" s="48"/>
      <c r="G243" s="162"/>
      <c r="H243" s="49"/>
      <c r="I243" s="46"/>
      <c r="J243" s="46"/>
      <c r="K243" s="51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  <c r="JI243" s="6"/>
      <c r="JJ243" s="6"/>
      <c r="JK243" s="6"/>
      <c r="JL243" s="6"/>
      <c r="JM243" s="6"/>
    </row>
    <row r="244" spans="1:273" ht="15.75" x14ac:dyDescent="0.25">
      <c r="A244" s="96" t="s">
        <v>351</v>
      </c>
      <c r="B244" s="507"/>
      <c r="C244" s="627"/>
      <c r="D244" s="627"/>
      <c r="E244" s="628"/>
      <c r="F244" s="48"/>
      <c r="G244" s="162"/>
      <c r="H244" s="49"/>
      <c r="I244" s="46"/>
      <c r="J244" s="46"/>
      <c r="K244" s="51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</row>
    <row r="245" spans="1:273" ht="15.75" x14ac:dyDescent="0.25">
      <c r="A245" s="98"/>
      <c r="B245" s="542" t="s">
        <v>196</v>
      </c>
      <c r="C245" s="551"/>
      <c r="D245" s="551"/>
      <c r="E245" s="544"/>
      <c r="F245" s="81" t="s">
        <v>9</v>
      </c>
      <c r="G245" s="81" t="s">
        <v>9</v>
      </c>
      <c r="H245" s="65">
        <f>SUM(H240:H244)</f>
        <v>0</v>
      </c>
      <c r="I245" s="128">
        <f>SUM(I240:I243)</f>
        <v>0</v>
      </c>
      <c r="J245" s="128">
        <f>SUM(J240:J243)</f>
        <v>0</v>
      </c>
      <c r="K245" s="128">
        <f>SUM(K240:K243)</f>
        <v>0</v>
      </c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  <c r="JI245" s="6"/>
      <c r="JJ245" s="6"/>
      <c r="JK245" s="6"/>
      <c r="JL245" s="6"/>
      <c r="JM245" s="6"/>
    </row>
    <row r="246" spans="1:273" ht="15.75" x14ac:dyDescent="0.25">
      <c r="A246" s="18"/>
      <c r="B246" s="82"/>
      <c r="C246" s="83"/>
      <c r="D246" s="83"/>
      <c r="E246" s="83"/>
      <c r="F246" s="84"/>
      <c r="G246" s="84"/>
      <c r="H246" s="100"/>
      <c r="I246" s="130"/>
      <c r="J246" s="130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  <c r="JI246" s="6"/>
      <c r="JJ246" s="6"/>
      <c r="JK246" s="6"/>
      <c r="JL246" s="6"/>
      <c r="JM246" s="6"/>
    </row>
    <row r="247" spans="1:273" ht="15.75" x14ac:dyDescent="0.25">
      <c r="A247" s="545" t="s">
        <v>268</v>
      </c>
      <c r="B247" s="480"/>
      <c r="C247" s="480"/>
      <c r="D247" s="480"/>
      <c r="E247" s="480"/>
      <c r="F247" s="480"/>
      <c r="G247" s="480"/>
      <c r="H247" s="480"/>
      <c r="I247" s="480"/>
      <c r="J247" s="480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  <c r="JI247" s="6"/>
      <c r="JJ247" s="6"/>
      <c r="JK247" s="6"/>
      <c r="JL247" s="6"/>
      <c r="JM247" s="6"/>
    </row>
    <row r="248" spans="1:273" ht="15.75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  <c r="JI248" s="6"/>
      <c r="JJ248" s="6"/>
      <c r="JK248" s="6"/>
      <c r="JL248" s="6"/>
      <c r="JM248" s="6"/>
    </row>
    <row r="249" spans="1:273" ht="15.75" x14ac:dyDescent="0.25">
      <c r="A249" s="14"/>
      <c r="B249" s="11" t="s">
        <v>198</v>
      </c>
      <c r="C249" s="513" t="s">
        <v>103</v>
      </c>
      <c r="D249" s="514"/>
      <c r="E249" s="514"/>
      <c r="F249" s="514"/>
      <c r="G249" s="514"/>
      <c r="H249" s="514"/>
      <c r="I249" s="514"/>
      <c r="J249" s="514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  <c r="JI249" s="6"/>
      <c r="JJ249" s="6"/>
      <c r="JK249" s="6"/>
      <c r="JL249" s="6"/>
      <c r="JM249" s="6"/>
    </row>
    <row r="250" spans="1:273" x14ac:dyDescent="0.25"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  <c r="JI250" s="6"/>
      <c r="JJ250" s="6"/>
      <c r="JK250" s="6"/>
      <c r="JL250" s="6"/>
      <c r="JM250" s="6"/>
    </row>
    <row r="251" spans="1:273" ht="45" x14ac:dyDescent="0.25">
      <c r="A251" s="518" t="s">
        <v>200</v>
      </c>
      <c r="B251" s="516"/>
      <c r="C251" s="516"/>
      <c r="D251" s="516"/>
      <c r="E251" s="516"/>
      <c r="F251" s="516"/>
      <c r="G251" s="516"/>
      <c r="H251" s="517"/>
      <c r="I251" s="134" t="s">
        <v>273</v>
      </c>
      <c r="J251" s="134" t="s">
        <v>274</v>
      </c>
      <c r="K251" s="134" t="s">
        <v>278</v>
      </c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  <c r="JI251" s="6"/>
      <c r="JJ251" s="6"/>
      <c r="JK251" s="6"/>
      <c r="JL251" s="6"/>
      <c r="JM251" s="6"/>
    </row>
    <row r="252" spans="1:273" ht="45" x14ac:dyDescent="0.25">
      <c r="A252" s="134" t="s">
        <v>201</v>
      </c>
      <c r="B252" s="515" t="s">
        <v>238</v>
      </c>
      <c r="C252" s="516"/>
      <c r="D252" s="517"/>
      <c r="E252" s="15" t="s">
        <v>258</v>
      </c>
      <c r="F252" s="15" t="s">
        <v>269</v>
      </c>
      <c r="G252" s="15" t="s">
        <v>338</v>
      </c>
      <c r="H252" s="15" t="s">
        <v>270</v>
      </c>
      <c r="I252" s="15" t="s">
        <v>270</v>
      </c>
      <c r="J252" s="15" t="s">
        <v>270</v>
      </c>
      <c r="K252" s="15" t="s">
        <v>270</v>
      </c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  <c r="JI252" s="6"/>
      <c r="JJ252" s="6"/>
      <c r="JK252" s="6"/>
      <c r="JL252" s="6"/>
      <c r="JM252" s="6"/>
    </row>
    <row r="253" spans="1:273" x14ac:dyDescent="0.25">
      <c r="A253" s="17">
        <v>1</v>
      </c>
      <c r="B253" s="528" t="s">
        <v>1</v>
      </c>
      <c r="C253" s="529"/>
      <c r="D253" s="529"/>
      <c r="E253" s="139" t="s">
        <v>2</v>
      </c>
      <c r="F253" s="139" t="s">
        <v>124</v>
      </c>
      <c r="G253" s="139" t="s">
        <v>3</v>
      </c>
      <c r="H253" s="139" t="s">
        <v>4</v>
      </c>
      <c r="I253" s="61" t="s">
        <v>5</v>
      </c>
      <c r="J253" s="17">
        <v>8</v>
      </c>
      <c r="K253" s="17">
        <v>9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</row>
    <row r="254" spans="1:273" ht="15.75" x14ac:dyDescent="0.25">
      <c r="A254" s="96" t="s">
        <v>347</v>
      </c>
      <c r="B254" s="530" t="s">
        <v>248</v>
      </c>
      <c r="C254" s="531"/>
      <c r="D254" s="531"/>
      <c r="E254" s="49"/>
      <c r="F254" s="166"/>
      <c r="G254" s="124"/>
      <c r="H254" s="49"/>
      <c r="I254" s="49"/>
      <c r="J254" s="46"/>
      <c r="K254" s="102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  <c r="JI254" s="6"/>
      <c r="JJ254" s="6"/>
      <c r="JK254" s="6"/>
      <c r="JL254" s="6"/>
      <c r="JM254" s="6"/>
    </row>
    <row r="255" spans="1:273" ht="36.75" customHeight="1" x14ac:dyDescent="0.25">
      <c r="A255" s="96" t="s">
        <v>348</v>
      </c>
      <c r="B255" s="526" t="s">
        <v>445</v>
      </c>
      <c r="C255" s="527"/>
      <c r="D255" s="527"/>
      <c r="E255" s="49"/>
      <c r="F255" s="166"/>
      <c r="G255" s="124">
        <v>120</v>
      </c>
      <c r="H255" s="49">
        <v>165000</v>
      </c>
      <c r="I255" s="49"/>
      <c r="J255" s="46"/>
      <c r="K255" s="102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  <c r="JI255" s="6"/>
      <c r="JJ255" s="6"/>
      <c r="JK255" s="6"/>
      <c r="JL255" s="6"/>
      <c r="JM255" s="6"/>
    </row>
    <row r="256" spans="1:273" ht="57" customHeight="1" x14ac:dyDescent="0.25">
      <c r="A256" s="96" t="s">
        <v>349</v>
      </c>
      <c r="B256" s="526" t="s">
        <v>446</v>
      </c>
      <c r="C256" s="527"/>
      <c r="D256" s="527"/>
      <c r="E256" s="180"/>
      <c r="F256" s="166"/>
      <c r="G256" s="124">
        <v>120</v>
      </c>
      <c r="H256" s="49">
        <v>140000</v>
      </c>
      <c r="I256" s="49"/>
      <c r="J256" s="46"/>
      <c r="K256" s="102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</row>
    <row r="257" spans="1:273" ht="47.25" customHeight="1" x14ac:dyDescent="0.25">
      <c r="A257" s="96" t="s">
        <v>350</v>
      </c>
      <c r="B257" s="526" t="s">
        <v>466</v>
      </c>
      <c r="C257" s="527"/>
      <c r="D257" s="527"/>
      <c r="E257" s="49"/>
      <c r="F257" s="166"/>
      <c r="G257" s="124">
        <v>120</v>
      </c>
      <c r="H257" s="49">
        <v>15714</v>
      </c>
      <c r="I257" s="192"/>
      <c r="J257" s="192"/>
      <c r="K257" s="102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</row>
    <row r="258" spans="1:273" ht="39" customHeight="1" x14ac:dyDescent="0.25">
      <c r="A258" s="96" t="s">
        <v>351</v>
      </c>
      <c r="B258" s="526" t="s">
        <v>467</v>
      </c>
      <c r="C258" s="527"/>
      <c r="D258" s="527"/>
      <c r="E258" s="49"/>
      <c r="F258" s="166"/>
      <c r="G258" s="124">
        <v>120</v>
      </c>
      <c r="H258" s="49">
        <v>38880</v>
      </c>
      <c r="I258" s="192"/>
      <c r="J258" s="192"/>
      <c r="K258" s="102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  <c r="JI258" s="6"/>
      <c r="JJ258" s="6"/>
      <c r="JK258" s="6"/>
      <c r="JL258" s="6"/>
      <c r="JM258" s="6"/>
    </row>
    <row r="259" spans="1:273" ht="33.75" customHeight="1" x14ac:dyDescent="0.25">
      <c r="A259" s="96" t="s">
        <v>352</v>
      </c>
      <c r="B259" s="507" t="s">
        <v>468</v>
      </c>
      <c r="C259" s="508"/>
      <c r="D259" s="509"/>
      <c r="E259" s="49"/>
      <c r="F259" s="166"/>
      <c r="G259" s="124">
        <v>120</v>
      </c>
      <c r="H259" s="49">
        <v>4800</v>
      </c>
      <c r="I259" s="192"/>
      <c r="J259" s="192"/>
      <c r="K259" s="102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  <c r="JI259" s="6"/>
      <c r="JJ259" s="6"/>
      <c r="JK259" s="6"/>
      <c r="JL259" s="6"/>
      <c r="JM259" s="6"/>
    </row>
    <row r="260" spans="1:273" ht="15.75" x14ac:dyDescent="0.25">
      <c r="A260" s="96" t="s">
        <v>353</v>
      </c>
      <c r="B260" s="507"/>
      <c r="C260" s="508"/>
      <c r="D260" s="509"/>
      <c r="E260" s="49"/>
      <c r="F260" s="166"/>
      <c r="G260" s="124"/>
      <c r="H260" s="49"/>
      <c r="I260" s="49"/>
      <c r="J260" s="46"/>
      <c r="K260" s="102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</row>
    <row r="261" spans="1:273" ht="15.75" x14ac:dyDescent="0.25">
      <c r="A261" s="96" t="s">
        <v>354</v>
      </c>
      <c r="B261" s="507"/>
      <c r="C261" s="508"/>
      <c r="D261" s="509"/>
      <c r="E261" s="49"/>
      <c r="F261" s="166"/>
      <c r="G261" s="124"/>
      <c r="H261" s="49"/>
      <c r="I261" s="49"/>
      <c r="J261" s="46"/>
      <c r="K261" s="4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</row>
    <row r="262" spans="1:273" ht="15.75" x14ac:dyDescent="0.25">
      <c r="A262" s="96" t="s">
        <v>355</v>
      </c>
      <c r="B262" s="507"/>
      <c r="C262" s="508"/>
      <c r="D262" s="509"/>
      <c r="E262" s="49"/>
      <c r="F262" s="166"/>
      <c r="G262" s="124"/>
      <c r="H262" s="49"/>
      <c r="I262" s="49"/>
      <c r="J262" s="46"/>
      <c r="K262" s="4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  <c r="JI262" s="6"/>
      <c r="JJ262" s="6"/>
      <c r="JK262" s="6"/>
      <c r="JL262" s="6"/>
      <c r="JM262" s="6"/>
    </row>
    <row r="263" spans="1:273" ht="15.75" x14ac:dyDescent="0.25">
      <c r="A263" s="96" t="s">
        <v>356</v>
      </c>
      <c r="B263" s="507"/>
      <c r="C263" s="508"/>
      <c r="D263" s="509"/>
      <c r="E263" s="49"/>
      <c r="F263" s="166"/>
      <c r="G263" s="124"/>
      <c r="H263" s="49"/>
      <c r="I263" s="49"/>
      <c r="J263" s="46"/>
      <c r="K263" s="4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</row>
    <row r="264" spans="1:273" ht="15.75" x14ac:dyDescent="0.25">
      <c r="A264" s="96" t="s">
        <v>387</v>
      </c>
      <c r="B264" s="507"/>
      <c r="C264" s="508"/>
      <c r="D264" s="509"/>
      <c r="E264" s="49"/>
      <c r="F264" s="166"/>
      <c r="G264" s="124"/>
      <c r="H264" s="49"/>
      <c r="I264" s="49"/>
      <c r="J264" s="46"/>
      <c r="K264" s="4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</row>
    <row r="265" spans="1:273" ht="15.75" x14ac:dyDescent="0.25">
      <c r="A265" s="96" t="s">
        <v>388</v>
      </c>
      <c r="B265" s="507"/>
      <c r="C265" s="508"/>
      <c r="D265" s="509"/>
      <c r="E265" s="49"/>
      <c r="F265" s="166"/>
      <c r="G265" s="124"/>
      <c r="H265" s="49"/>
      <c r="I265" s="49"/>
      <c r="J265" s="46"/>
      <c r="K265" s="4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</row>
    <row r="266" spans="1:273" ht="15.75" x14ac:dyDescent="0.25">
      <c r="A266" s="96" t="s">
        <v>389</v>
      </c>
      <c r="B266" s="507"/>
      <c r="C266" s="508"/>
      <c r="D266" s="509"/>
      <c r="E266" s="49"/>
      <c r="F266" s="166"/>
      <c r="G266" s="124"/>
      <c r="H266" s="49"/>
      <c r="I266" s="49"/>
      <c r="J266" s="46"/>
      <c r="K266" s="4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  <c r="JI266" s="6"/>
      <c r="JJ266" s="6"/>
      <c r="JK266" s="6"/>
      <c r="JL266" s="6"/>
      <c r="JM266" s="6"/>
    </row>
    <row r="267" spans="1:273" ht="15.75" x14ac:dyDescent="0.25">
      <c r="A267" s="96" t="s">
        <v>390</v>
      </c>
      <c r="B267" s="507"/>
      <c r="C267" s="508"/>
      <c r="D267" s="509"/>
      <c r="E267" s="49"/>
      <c r="F267" s="166"/>
      <c r="G267" s="124"/>
      <c r="H267" s="49"/>
      <c r="I267" s="49"/>
      <c r="J267" s="46"/>
      <c r="K267" s="4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</row>
    <row r="268" spans="1:273" ht="15.75" x14ac:dyDescent="0.25">
      <c r="A268" s="96" t="s">
        <v>391</v>
      </c>
      <c r="B268" s="507"/>
      <c r="C268" s="508"/>
      <c r="D268" s="509"/>
      <c r="E268" s="49"/>
      <c r="F268" s="166"/>
      <c r="G268" s="124"/>
      <c r="H268" s="49"/>
      <c r="I268" s="49"/>
      <c r="J268" s="46"/>
      <c r="K268" s="4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  <c r="IW268" s="6"/>
      <c r="IX268" s="6"/>
      <c r="IY268" s="6"/>
      <c r="IZ268" s="6"/>
      <c r="JA268" s="6"/>
      <c r="JB268" s="6"/>
      <c r="JC268" s="6"/>
      <c r="JD268" s="6"/>
      <c r="JE268" s="6"/>
      <c r="JF268" s="6"/>
      <c r="JG268" s="6"/>
      <c r="JH268" s="6"/>
      <c r="JI268" s="6"/>
      <c r="JJ268" s="6"/>
      <c r="JK268" s="6"/>
      <c r="JL268" s="6"/>
      <c r="JM268" s="6"/>
    </row>
    <row r="269" spans="1:273" ht="15.75" x14ac:dyDescent="0.25">
      <c r="A269" s="96" t="s">
        <v>412</v>
      </c>
      <c r="B269" s="507"/>
      <c r="C269" s="508"/>
      <c r="D269" s="509"/>
      <c r="E269" s="49"/>
      <c r="F269" s="166"/>
      <c r="G269" s="124"/>
      <c r="H269" s="49"/>
      <c r="I269" s="49"/>
      <c r="J269" s="46"/>
      <c r="K269" s="4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  <c r="JI269" s="6"/>
      <c r="JJ269" s="6"/>
      <c r="JK269" s="6"/>
      <c r="JL269" s="6"/>
      <c r="JM269" s="6"/>
    </row>
    <row r="270" spans="1:273" ht="15.75" x14ac:dyDescent="0.25">
      <c r="A270" s="96" t="s">
        <v>413</v>
      </c>
      <c r="B270" s="507"/>
      <c r="C270" s="508"/>
      <c r="D270" s="509"/>
      <c r="E270" s="49"/>
      <c r="F270" s="166"/>
      <c r="G270" s="124"/>
      <c r="H270" s="49"/>
      <c r="I270" s="49"/>
      <c r="J270" s="46"/>
      <c r="K270" s="4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  <c r="JI270" s="6"/>
      <c r="JJ270" s="6"/>
      <c r="JK270" s="6"/>
      <c r="JL270" s="6"/>
      <c r="JM270" s="6"/>
    </row>
    <row r="271" spans="1:273" ht="15.75" x14ac:dyDescent="0.25">
      <c r="A271" s="96" t="s">
        <v>414</v>
      </c>
      <c r="B271" s="507"/>
      <c r="C271" s="508"/>
      <c r="D271" s="509"/>
      <c r="E271" s="49"/>
      <c r="F271" s="166"/>
      <c r="G271" s="124"/>
      <c r="H271" s="49"/>
      <c r="I271" s="49"/>
      <c r="J271" s="46"/>
      <c r="K271" s="4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</row>
    <row r="272" spans="1:273" ht="15.75" x14ac:dyDescent="0.25">
      <c r="A272" s="96" t="s">
        <v>415</v>
      </c>
      <c r="B272" s="507"/>
      <c r="C272" s="508"/>
      <c r="D272" s="509"/>
      <c r="E272" s="49"/>
      <c r="F272" s="166"/>
      <c r="G272" s="124"/>
      <c r="H272" s="49"/>
      <c r="I272" s="49"/>
      <c r="J272" s="46"/>
      <c r="K272" s="4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</row>
    <row r="273" spans="1:273" ht="15.75" x14ac:dyDescent="0.25">
      <c r="A273" s="96" t="s">
        <v>416</v>
      </c>
      <c r="B273" s="507"/>
      <c r="C273" s="508"/>
      <c r="D273" s="509"/>
      <c r="E273" s="49"/>
      <c r="F273" s="166"/>
      <c r="G273" s="124"/>
      <c r="H273" s="49"/>
      <c r="I273" s="49"/>
      <c r="J273" s="46"/>
      <c r="K273" s="4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  <c r="JI273" s="6"/>
      <c r="JJ273" s="6"/>
      <c r="JK273" s="6"/>
      <c r="JL273" s="6"/>
      <c r="JM273" s="6"/>
    </row>
    <row r="274" spans="1:273" ht="15.75" x14ac:dyDescent="0.25">
      <c r="A274" s="98"/>
      <c r="B274" s="532" t="s">
        <v>196</v>
      </c>
      <c r="C274" s="533"/>
      <c r="D274" s="533"/>
      <c r="E274" s="116" t="s">
        <v>9</v>
      </c>
      <c r="F274" s="116" t="s">
        <v>9</v>
      </c>
      <c r="G274" s="116" t="s">
        <v>9</v>
      </c>
      <c r="H274" s="65">
        <f>SUM(H254:H273)</f>
        <v>364394</v>
      </c>
      <c r="I274" s="188">
        <v>408594</v>
      </c>
      <c r="J274" s="188">
        <v>408594</v>
      </c>
      <c r="K274" s="128">
        <v>0</v>
      </c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  <c r="JI274" s="6"/>
      <c r="JJ274" s="6"/>
      <c r="JK274" s="6"/>
      <c r="JL274" s="6"/>
      <c r="JM274" s="6"/>
    </row>
    <row r="275" spans="1:273" x14ac:dyDescent="0.25">
      <c r="A275" s="18"/>
      <c r="B275" s="105"/>
      <c r="C275" s="86"/>
      <c r="D275" s="86"/>
      <c r="E275" s="106"/>
      <c r="F275" s="106"/>
      <c r="G275" s="106"/>
      <c r="H275" s="107"/>
      <c r="I275" s="107"/>
      <c r="J275" s="107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/>
      <c r="JB275" s="6"/>
      <c r="JC275" s="6"/>
      <c r="JD275" s="6"/>
      <c r="JE275" s="6"/>
      <c r="JF275" s="6"/>
      <c r="JG275" s="6"/>
      <c r="JH275" s="6"/>
      <c r="JI275" s="6"/>
      <c r="JJ275" s="6"/>
      <c r="JK275" s="6"/>
      <c r="JL275" s="6"/>
      <c r="JM275" s="6"/>
    </row>
    <row r="276" spans="1:273" ht="15.75" x14ac:dyDescent="0.25">
      <c r="A276" s="14"/>
      <c r="B276" s="11" t="s">
        <v>198</v>
      </c>
      <c r="C276" s="513" t="s">
        <v>109</v>
      </c>
      <c r="D276" s="514"/>
      <c r="E276" s="514"/>
      <c r="F276" s="514"/>
      <c r="G276" s="514"/>
      <c r="H276" s="514"/>
      <c r="I276" s="514"/>
      <c r="J276" s="514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/>
      <c r="JB276" s="6"/>
      <c r="JC276" s="6"/>
      <c r="JD276" s="6"/>
      <c r="JE276" s="6"/>
      <c r="JF276" s="6"/>
      <c r="JG276" s="6"/>
      <c r="JH276" s="6"/>
      <c r="JI276" s="6"/>
      <c r="JJ276" s="6"/>
      <c r="JK276" s="6"/>
      <c r="JL276" s="6"/>
      <c r="JM276" s="6"/>
    </row>
    <row r="277" spans="1:273" x14ac:dyDescent="0.25"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  <c r="JI277" s="6"/>
      <c r="JJ277" s="6"/>
      <c r="JK277" s="6"/>
      <c r="JL277" s="6"/>
      <c r="JM277" s="6"/>
    </row>
    <row r="278" spans="1:273" ht="45" x14ac:dyDescent="0.25">
      <c r="A278" s="518" t="s">
        <v>200</v>
      </c>
      <c r="B278" s="516"/>
      <c r="C278" s="516"/>
      <c r="D278" s="516"/>
      <c r="E278" s="516"/>
      <c r="F278" s="516"/>
      <c r="G278" s="516"/>
      <c r="H278" s="517"/>
      <c r="I278" s="134" t="s">
        <v>273</v>
      </c>
      <c r="J278" s="134" t="s">
        <v>274</v>
      </c>
      <c r="K278" s="134" t="s">
        <v>278</v>
      </c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  <c r="JI278" s="6"/>
      <c r="JJ278" s="6"/>
      <c r="JK278" s="6"/>
      <c r="JL278" s="6"/>
      <c r="JM278" s="6"/>
    </row>
    <row r="279" spans="1:273" ht="45" x14ac:dyDescent="0.25">
      <c r="A279" s="134" t="s">
        <v>201</v>
      </c>
      <c r="B279" s="515" t="s">
        <v>238</v>
      </c>
      <c r="C279" s="516"/>
      <c r="D279" s="517"/>
      <c r="E279" s="15" t="s">
        <v>258</v>
      </c>
      <c r="F279" s="15" t="s">
        <v>269</v>
      </c>
      <c r="G279" s="15" t="s">
        <v>338</v>
      </c>
      <c r="H279" s="15" t="s">
        <v>270</v>
      </c>
      <c r="I279" s="15" t="s">
        <v>270</v>
      </c>
      <c r="J279" s="15" t="s">
        <v>270</v>
      </c>
      <c r="K279" s="15" t="s">
        <v>270</v>
      </c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  <c r="JI279" s="6"/>
      <c r="JJ279" s="6"/>
      <c r="JK279" s="6"/>
      <c r="JL279" s="6"/>
      <c r="JM279" s="6"/>
    </row>
    <row r="280" spans="1:273" x14ac:dyDescent="0.25">
      <c r="A280" s="17">
        <v>1</v>
      </c>
      <c r="B280" s="528" t="s">
        <v>1</v>
      </c>
      <c r="C280" s="529"/>
      <c r="D280" s="529"/>
      <c r="E280" s="139" t="s">
        <v>2</v>
      </c>
      <c r="F280" s="139" t="s">
        <v>124</v>
      </c>
      <c r="G280" s="139" t="s">
        <v>3</v>
      </c>
      <c r="H280" s="139" t="s">
        <v>4</v>
      </c>
      <c r="I280" s="61" t="s">
        <v>5</v>
      </c>
      <c r="J280" s="17">
        <v>8</v>
      </c>
      <c r="K280" s="17">
        <v>9</v>
      </c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  <c r="JI280" s="6"/>
      <c r="JJ280" s="6"/>
      <c r="JK280" s="6"/>
      <c r="JL280" s="6"/>
      <c r="JM280" s="6"/>
    </row>
    <row r="281" spans="1:273" ht="15.75" x14ac:dyDescent="0.25">
      <c r="A281" s="96" t="s">
        <v>347</v>
      </c>
      <c r="B281" s="530" t="s">
        <v>248</v>
      </c>
      <c r="C281" s="531"/>
      <c r="D281" s="531"/>
      <c r="E281" s="49"/>
      <c r="F281" s="166"/>
      <c r="G281" s="160"/>
      <c r="H281" s="49"/>
      <c r="I281" s="49"/>
      <c r="J281" s="51"/>
      <c r="K281" s="102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  <c r="JI281" s="6"/>
      <c r="JJ281" s="6"/>
      <c r="JK281" s="6"/>
      <c r="JL281" s="6"/>
      <c r="JM281" s="6"/>
    </row>
    <row r="282" spans="1:273" ht="15.75" x14ac:dyDescent="0.25">
      <c r="A282" s="96" t="s">
        <v>348</v>
      </c>
      <c r="B282" s="526"/>
      <c r="C282" s="527"/>
      <c r="D282" s="527"/>
      <c r="E282" s="49"/>
      <c r="F282" s="166"/>
      <c r="G282" s="160"/>
      <c r="H282" s="49"/>
      <c r="I282" s="49"/>
      <c r="J282" s="51"/>
      <c r="K282" s="102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  <c r="JI282" s="6"/>
      <c r="JJ282" s="6"/>
      <c r="JK282" s="6"/>
      <c r="JL282" s="6"/>
      <c r="JM282" s="6"/>
    </row>
    <row r="283" spans="1:273" ht="15.75" x14ac:dyDescent="0.25">
      <c r="A283" s="96" t="s">
        <v>349</v>
      </c>
      <c r="B283" s="526"/>
      <c r="C283" s="527"/>
      <c r="D283" s="527"/>
      <c r="E283" s="49"/>
      <c r="F283" s="166"/>
      <c r="G283" s="160"/>
      <c r="H283" s="49"/>
      <c r="I283" s="49"/>
      <c r="J283" s="51"/>
      <c r="K283" s="102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/>
      <c r="JB283" s="6"/>
      <c r="JC283" s="6"/>
      <c r="JD283" s="6"/>
      <c r="JE283" s="6"/>
      <c r="JF283" s="6"/>
      <c r="JG283" s="6"/>
      <c r="JH283" s="6"/>
      <c r="JI283" s="6"/>
      <c r="JJ283" s="6"/>
      <c r="JK283" s="6"/>
      <c r="JL283" s="6"/>
      <c r="JM283" s="6"/>
    </row>
    <row r="284" spans="1:273" ht="15.75" x14ac:dyDescent="0.25">
      <c r="A284" s="96" t="s">
        <v>350</v>
      </c>
      <c r="B284" s="526"/>
      <c r="C284" s="527"/>
      <c r="D284" s="527"/>
      <c r="E284" s="49"/>
      <c r="F284" s="166"/>
      <c r="G284" s="160"/>
      <c r="H284" s="49"/>
      <c r="I284" s="49"/>
      <c r="J284" s="51"/>
      <c r="K284" s="102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/>
      <c r="JB284" s="6"/>
      <c r="JC284" s="6"/>
      <c r="JD284" s="6"/>
      <c r="JE284" s="6"/>
      <c r="JF284" s="6"/>
      <c r="JG284" s="6"/>
      <c r="JH284" s="6"/>
      <c r="JI284" s="6"/>
      <c r="JJ284" s="6"/>
      <c r="JK284" s="6"/>
      <c r="JL284" s="6"/>
      <c r="JM284" s="6"/>
    </row>
    <row r="285" spans="1:273" ht="15.75" x14ac:dyDescent="0.25">
      <c r="A285" s="96" t="s">
        <v>351</v>
      </c>
      <c r="B285" s="526"/>
      <c r="C285" s="527"/>
      <c r="D285" s="527"/>
      <c r="E285" s="49"/>
      <c r="F285" s="166"/>
      <c r="G285" s="160"/>
      <c r="H285" s="49"/>
      <c r="I285" s="49"/>
      <c r="J285" s="51"/>
      <c r="K285" s="102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/>
      <c r="JB285" s="6"/>
      <c r="JC285" s="6"/>
      <c r="JD285" s="6"/>
      <c r="JE285" s="6"/>
      <c r="JF285" s="6"/>
      <c r="JG285" s="6"/>
      <c r="JH285" s="6"/>
      <c r="JI285" s="6"/>
      <c r="JJ285" s="6"/>
      <c r="JK285" s="6"/>
      <c r="JL285" s="6"/>
      <c r="JM285" s="6"/>
    </row>
    <row r="286" spans="1:273" ht="15.75" x14ac:dyDescent="0.25">
      <c r="A286" s="98"/>
      <c r="B286" s="532" t="s">
        <v>196</v>
      </c>
      <c r="C286" s="533"/>
      <c r="D286" s="533"/>
      <c r="E286" s="116" t="s">
        <v>9</v>
      </c>
      <c r="F286" s="116" t="s">
        <v>9</v>
      </c>
      <c r="G286" s="116" t="s">
        <v>9</v>
      </c>
      <c r="H286" s="65">
        <f>SUM(H281:H285)</f>
        <v>0</v>
      </c>
      <c r="I286" s="128">
        <f>SUM(I281:I285)</f>
        <v>0</v>
      </c>
      <c r="J286" s="128">
        <f>SUM(J281:J285)</f>
        <v>0</v>
      </c>
      <c r="K286" s="128">
        <f>SUM(K281:K285)</f>
        <v>0</v>
      </c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  <c r="JI286" s="6"/>
      <c r="JJ286" s="6"/>
      <c r="JK286" s="6"/>
      <c r="JL286" s="6"/>
      <c r="JM286" s="6"/>
    </row>
    <row r="287" spans="1:273" x14ac:dyDescent="0.25"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  <c r="JI287" s="6"/>
      <c r="JJ287" s="6"/>
      <c r="JK287" s="6"/>
      <c r="JL287" s="6"/>
      <c r="JM287" s="6"/>
    </row>
    <row r="288" spans="1:273" ht="15.75" x14ac:dyDescent="0.25">
      <c r="A288" s="14"/>
      <c r="B288" s="11" t="s">
        <v>198</v>
      </c>
      <c r="C288" s="513" t="s">
        <v>100</v>
      </c>
      <c r="D288" s="514"/>
      <c r="E288" s="514"/>
      <c r="F288" s="514"/>
      <c r="G288" s="514"/>
      <c r="H288" s="514"/>
      <c r="I288" s="514"/>
      <c r="J288" s="514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  <c r="JI288" s="6"/>
      <c r="JJ288" s="6"/>
      <c r="JK288" s="6"/>
      <c r="JL288" s="6"/>
      <c r="JM288" s="6"/>
    </row>
    <row r="289" spans="1:273" x14ac:dyDescent="0.25"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  <c r="JI289" s="6"/>
      <c r="JJ289" s="6"/>
      <c r="JK289" s="6"/>
      <c r="JL289" s="6"/>
      <c r="JM289" s="6"/>
    </row>
    <row r="290" spans="1:273" ht="45" x14ac:dyDescent="0.25">
      <c r="A290" s="518" t="s">
        <v>200</v>
      </c>
      <c r="B290" s="516"/>
      <c r="C290" s="516"/>
      <c r="D290" s="516"/>
      <c r="E290" s="516"/>
      <c r="F290" s="516"/>
      <c r="G290" s="516"/>
      <c r="H290" s="517"/>
      <c r="I290" s="134" t="s">
        <v>273</v>
      </c>
      <c r="J290" s="134" t="s">
        <v>274</v>
      </c>
      <c r="K290" s="134" t="s">
        <v>278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  <c r="IY290" s="6"/>
      <c r="IZ290" s="6"/>
      <c r="JA290" s="6"/>
      <c r="JB290" s="6"/>
      <c r="JC290" s="6"/>
      <c r="JD290" s="6"/>
      <c r="JE290" s="6"/>
      <c r="JF290" s="6"/>
      <c r="JG290" s="6"/>
      <c r="JH290" s="6"/>
      <c r="JI290" s="6"/>
      <c r="JJ290" s="6"/>
      <c r="JK290" s="6"/>
      <c r="JL290" s="6"/>
      <c r="JM290" s="6"/>
    </row>
    <row r="291" spans="1:273" ht="45" x14ac:dyDescent="0.25">
      <c r="A291" s="134" t="s">
        <v>201</v>
      </c>
      <c r="B291" s="515" t="s">
        <v>238</v>
      </c>
      <c r="C291" s="516"/>
      <c r="D291" s="517"/>
      <c r="E291" s="15" t="s">
        <v>258</v>
      </c>
      <c r="F291" s="15" t="s">
        <v>269</v>
      </c>
      <c r="G291" s="15" t="s">
        <v>338</v>
      </c>
      <c r="H291" s="15" t="s">
        <v>270</v>
      </c>
      <c r="I291" s="15" t="s">
        <v>270</v>
      </c>
      <c r="J291" s="15" t="s">
        <v>270</v>
      </c>
      <c r="K291" s="15" t="s">
        <v>270</v>
      </c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/>
      <c r="JB291" s="6"/>
      <c r="JC291" s="6"/>
      <c r="JD291" s="6"/>
      <c r="JE291" s="6"/>
      <c r="JF291" s="6"/>
      <c r="JG291" s="6"/>
      <c r="JH291" s="6"/>
      <c r="JI291" s="6"/>
      <c r="JJ291" s="6"/>
      <c r="JK291" s="6"/>
      <c r="JL291" s="6"/>
      <c r="JM291" s="6"/>
    </row>
    <row r="292" spans="1:273" x14ac:dyDescent="0.25">
      <c r="A292" s="17">
        <v>1</v>
      </c>
      <c r="B292" s="528" t="s">
        <v>1</v>
      </c>
      <c r="C292" s="529"/>
      <c r="D292" s="529"/>
      <c r="E292" s="139" t="s">
        <v>2</v>
      </c>
      <c r="F292" s="139" t="s">
        <v>124</v>
      </c>
      <c r="G292" s="139" t="s">
        <v>3</v>
      </c>
      <c r="H292" s="139" t="s">
        <v>4</v>
      </c>
      <c r="I292" s="61" t="s">
        <v>5</v>
      </c>
      <c r="J292" s="17">
        <v>8</v>
      </c>
      <c r="K292" s="17">
        <v>9</v>
      </c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/>
      <c r="JB292" s="6"/>
      <c r="JC292" s="6"/>
      <c r="JD292" s="6"/>
      <c r="JE292" s="6"/>
      <c r="JF292" s="6"/>
      <c r="JG292" s="6"/>
      <c r="JH292" s="6"/>
      <c r="JI292" s="6"/>
      <c r="JJ292" s="6"/>
      <c r="JK292" s="6"/>
      <c r="JL292" s="6"/>
      <c r="JM292" s="6"/>
    </row>
    <row r="293" spans="1:273" ht="15.75" x14ac:dyDescent="0.25">
      <c r="A293" s="96" t="s">
        <v>347</v>
      </c>
      <c r="B293" s="530" t="s">
        <v>248</v>
      </c>
      <c r="C293" s="531"/>
      <c r="D293" s="531"/>
      <c r="E293" s="49"/>
      <c r="F293" s="166"/>
      <c r="G293" s="160"/>
      <c r="H293" s="49"/>
      <c r="I293" s="49"/>
      <c r="J293" s="51"/>
      <c r="K293" s="51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  <c r="IY293" s="6"/>
      <c r="IZ293" s="6"/>
      <c r="JA293" s="6"/>
      <c r="JB293" s="6"/>
      <c r="JC293" s="6"/>
      <c r="JD293" s="6"/>
      <c r="JE293" s="6"/>
      <c r="JF293" s="6"/>
      <c r="JG293" s="6"/>
      <c r="JH293" s="6"/>
      <c r="JI293" s="6"/>
      <c r="JJ293" s="6"/>
      <c r="JK293" s="6"/>
      <c r="JL293" s="6"/>
      <c r="JM293" s="6"/>
    </row>
    <row r="294" spans="1:273" ht="15.75" x14ac:dyDescent="0.25">
      <c r="A294" s="96" t="s">
        <v>348</v>
      </c>
      <c r="B294" s="526"/>
      <c r="C294" s="527"/>
      <c r="D294" s="527"/>
      <c r="E294" s="49"/>
      <c r="F294" s="166"/>
      <c r="G294" s="160"/>
      <c r="H294" s="49"/>
      <c r="I294" s="49"/>
      <c r="J294" s="51"/>
      <c r="K294" s="51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/>
      <c r="JB294" s="6"/>
      <c r="JC294" s="6"/>
      <c r="JD294" s="6"/>
      <c r="JE294" s="6"/>
      <c r="JF294" s="6"/>
      <c r="JG294" s="6"/>
      <c r="JH294" s="6"/>
      <c r="JI294" s="6"/>
      <c r="JJ294" s="6"/>
      <c r="JK294" s="6"/>
      <c r="JL294" s="6"/>
      <c r="JM294" s="6"/>
    </row>
    <row r="295" spans="1:273" ht="15.75" x14ac:dyDescent="0.25">
      <c r="A295" s="96" t="s">
        <v>349</v>
      </c>
      <c r="B295" s="526"/>
      <c r="C295" s="527"/>
      <c r="D295" s="527"/>
      <c r="E295" s="49"/>
      <c r="F295" s="166"/>
      <c r="G295" s="160"/>
      <c r="H295" s="49"/>
      <c r="I295" s="49"/>
      <c r="J295" s="51"/>
      <c r="K295" s="51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/>
      <c r="JB295" s="6"/>
      <c r="JC295" s="6"/>
      <c r="JD295" s="6"/>
      <c r="JE295" s="6"/>
      <c r="JF295" s="6"/>
      <c r="JG295" s="6"/>
      <c r="JH295" s="6"/>
      <c r="JI295" s="6"/>
      <c r="JJ295" s="6"/>
      <c r="JK295" s="6"/>
      <c r="JL295" s="6"/>
      <c r="JM295" s="6"/>
    </row>
    <row r="296" spans="1:273" ht="15.75" x14ac:dyDescent="0.25">
      <c r="A296" s="96" t="s">
        <v>350</v>
      </c>
      <c r="B296" s="526"/>
      <c r="C296" s="527"/>
      <c r="D296" s="527"/>
      <c r="E296" s="49"/>
      <c r="F296" s="166"/>
      <c r="G296" s="160"/>
      <c r="H296" s="49"/>
      <c r="I296" s="49"/>
      <c r="J296" s="51"/>
      <c r="K296" s="51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/>
      <c r="JB296" s="6"/>
      <c r="JC296" s="6"/>
      <c r="JD296" s="6"/>
      <c r="JE296" s="6"/>
      <c r="JF296" s="6"/>
      <c r="JG296" s="6"/>
      <c r="JH296" s="6"/>
      <c r="JI296" s="6"/>
      <c r="JJ296" s="6"/>
      <c r="JK296" s="6"/>
      <c r="JL296" s="6"/>
      <c r="JM296" s="6"/>
    </row>
    <row r="297" spans="1:273" ht="15.75" x14ac:dyDescent="0.25">
      <c r="A297" s="96" t="s">
        <v>351</v>
      </c>
      <c r="B297" s="526"/>
      <c r="C297" s="527"/>
      <c r="D297" s="527"/>
      <c r="E297" s="49"/>
      <c r="F297" s="166"/>
      <c r="G297" s="160"/>
      <c r="H297" s="49"/>
      <c r="I297" s="49"/>
      <c r="J297" s="51"/>
      <c r="K297" s="51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/>
      <c r="JB297" s="6"/>
      <c r="JC297" s="6"/>
      <c r="JD297" s="6"/>
      <c r="JE297" s="6"/>
      <c r="JF297" s="6"/>
      <c r="JG297" s="6"/>
      <c r="JH297" s="6"/>
      <c r="JI297" s="6"/>
      <c r="JJ297" s="6"/>
      <c r="JK297" s="6"/>
      <c r="JL297" s="6"/>
      <c r="JM297" s="6"/>
    </row>
    <row r="298" spans="1:273" ht="15.75" x14ac:dyDescent="0.25">
      <c r="A298" s="98"/>
      <c r="B298" s="532" t="s">
        <v>196</v>
      </c>
      <c r="C298" s="533"/>
      <c r="D298" s="533"/>
      <c r="E298" s="116" t="s">
        <v>9</v>
      </c>
      <c r="F298" s="116" t="s">
        <v>9</v>
      </c>
      <c r="G298" s="116" t="s">
        <v>9</v>
      </c>
      <c r="H298" s="65">
        <f>SUM(H293:H297)</f>
        <v>0</v>
      </c>
      <c r="I298" s="128">
        <f>SUM(I293:I297)</f>
        <v>0</v>
      </c>
      <c r="J298" s="128">
        <f>SUM(J293:J297)</f>
        <v>0</v>
      </c>
      <c r="K298" s="128">
        <f>SUM(K293:K297)</f>
        <v>0</v>
      </c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/>
      <c r="JB298" s="6"/>
      <c r="JC298" s="6"/>
      <c r="JD298" s="6"/>
      <c r="JE298" s="6"/>
      <c r="JF298" s="6"/>
      <c r="JG298" s="6"/>
      <c r="JH298" s="6"/>
      <c r="JI298" s="6"/>
      <c r="JJ298" s="6"/>
      <c r="JK298" s="6"/>
      <c r="JL298" s="6"/>
      <c r="JM298" s="6"/>
    </row>
    <row r="299" spans="1:273" x14ac:dyDescent="0.25"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/>
      <c r="JB299" s="6"/>
      <c r="JC299" s="6"/>
      <c r="JD299" s="6"/>
      <c r="JE299" s="6"/>
      <c r="JF299" s="6"/>
      <c r="JG299" s="6"/>
      <c r="JH299" s="6"/>
      <c r="JI299" s="6"/>
      <c r="JJ299" s="6"/>
      <c r="JK299" s="6"/>
      <c r="JL299" s="6"/>
      <c r="JM299" s="6"/>
    </row>
    <row r="300" spans="1:273" ht="15.75" customHeight="1" x14ac:dyDescent="0.25">
      <c r="A300" s="545" t="s">
        <v>271</v>
      </c>
      <c r="B300" s="545"/>
      <c r="C300" s="545"/>
      <c r="D300" s="545"/>
      <c r="E300" s="545"/>
      <c r="F300" s="545"/>
      <c r="G300" s="545"/>
      <c r="H300" s="545"/>
      <c r="I300" s="545"/>
      <c r="J300" s="545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/>
      <c r="JB300" s="6"/>
      <c r="JC300" s="6"/>
      <c r="JD300" s="6"/>
      <c r="JE300" s="6"/>
      <c r="JF300" s="6"/>
      <c r="JG300" s="6"/>
      <c r="JH300" s="6"/>
      <c r="JI300" s="6"/>
      <c r="JJ300" s="6"/>
      <c r="JK300" s="6"/>
      <c r="JL300" s="6"/>
      <c r="JM300" s="6"/>
    </row>
    <row r="301" spans="1:273" ht="15.75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/>
      <c r="JB301" s="6"/>
      <c r="JC301" s="6"/>
      <c r="JD301" s="6"/>
      <c r="JE301" s="6"/>
      <c r="JF301" s="6"/>
      <c r="JG301" s="6"/>
      <c r="JH301" s="6"/>
      <c r="JI301" s="6"/>
      <c r="JJ301" s="6"/>
      <c r="JK301" s="6"/>
      <c r="JL301" s="6"/>
      <c r="JM301" s="6"/>
    </row>
    <row r="302" spans="1:273" ht="15.75" x14ac:dyDescent="0.25">
      <c r="A302" s="14"/>
      <c r="B302" s="11" t="s">
        <v>198</v>
      </c>
      <c r="C302" s="546" t="s">
        <v>103</v>
      </c>
      <c r="D302" s="547"/>
      <c r="E302" s="547"/>
      <c r="F302" s="547"/>
      <c r="G302" s="547"/>
      <c r="H302" s="547"/>
      <c r="I302" s="547"/>
      <c r="J302" s="547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/>
      <c r="JB302" s="6"/>
      <c r="JC302" s="6"/>
      <c r="JD302" s="6"/>
      <c r="JE302" s="6"/>
      <c r="JF302" s="6"/>
      <c r="JG302" s="6"/>
      <c r="JH302" s="6"/>
      <c r="JI302" s="6"/>
      <c r="JJ302" s="6"/>
      <c r="JK302" s="6"/>
      <c r="JL302" s="6"/>
      <c r="JM302" s="6"/>
    </row>
    <row r="303" spans="1:273" x14ac:dyDescent="0.25"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  <c r="IY303" s="6"/>
      <c r="IZ303" s="6"/>
      <c r="JA303" s="6"/>
      <c r="JB303" s="6"/>
      <c r="JC303" s="6"/>
      <c r="JD303" s="6"/>
      <c r="JE303" s="6"/>
      <c r="JF303" s="6"/>
      <c r="JG303" s="6"/>
      <c r="JH303" s="6"/>
      <c r="JI303" s="6"/>
      <c r="JJ303" s="6"/>
      <c r="JK303" s="6"/>
      <c r="JL303" s="6"/>
      <c r="JM303" s="6"/>
    </row>
    <row r="304" spans="1:273" ht="45" x14ac:dyDescent="0.25">
      <c r="A304" s="518" t="s">
        <v>200</v>
      </c>
      <c r="B304" s="516"/>
      <c r="C304" s="516"/>
      <c r="D304" s="516"/>
      <c r="E304" s="516"/>
      <c r="F304" s="516"/>
      <c r="G304" s="516"/>
      <c r="H304" s="517"/>
      <c r="I304" s="134" t="s">
        <v>273</v>
      </c>
      <c r="J304" s="134" t="s">
        <v>274</v>
      </c>
      <c r="K304" s="134" t="s">
        <v>278</v>
      </c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  <c r="JI304" s="6"/>
      <c r="JJ304" s="6"/>
      <c r="JK304" s="6"/>
      <c r="JL304" s="6"/>
      <c r="JM304" s="6"/>
    </row>
    <row r="305" spans="1:273" ht="60" x14ac:dyDescent="0.25">
      <c r="A305" s="134" t="s">
        <v>201</v>
      </c>
      <c r="B305" s="515" t="s">
        <v>157</v>
      </c>
      <c r="C305" s="516"/>
      <c r="D305" s="517"/>
      <c r="E305" s="15" t="s">
        <v>234</v>
      </c>
      <c r="F305" s="15" t="s">
        <v>235</v>
      </c>
      <c r="G305" s="15" t="s">
        <v>338</v>
      </c>
      <c r="H305" s="15" t="s">
        <v>272</v>
      </c>
      <c r="I305" s="15" t="s">
        <v>272</v>
      </c>
      <c r="J305" s="15" t="s">
        <v>272</v>
      </c>
      <c r="K305" s="15" t="s">
        <v>272</v>
      </c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/>
      <c r="JB305" s="6"/>
      <c r="JC305" s="6"/>
      <c r="JD305" s="6"/>
      <c r="JE305" s="6"/>
      <c r="JF305" s="6"/>
      <c r="JG305" s="6"/>
      <c r="JH305" s="6"/>
      <c r="JI305" s="6"/>
      <c r="JJ305" s="6"/>
      <c r="JK305" s="6"/>
      <c r="JL305" s="6"/>
      <c r="JM305" s="6"/>
    </row>
    <row r="306" spans="1:273" x14ac:dyDescent="0.25">
      <c r="A306" s="17">
        <v>1</v>
      </c>
      <c r="B306" s="528" t="s">
        <v>1</v>
      </c>
      <c r="C306" s="529"/>
      <c r="D306" s="529"/>
      <c r="E306" s="139" t="s">
        <v>2</v>
      </c>
      <c r="F306" s="139" t="s">
        <v>124</v>
      </c>
      <c r="G306" s="139" t="s">
        <v>3</v>
      </c>
      <c r="H306" s="139" t="s">
        <v>4</v>
      </c>
      <c r="I306" s="61" t="s">
        <v>5</v>
      </c>
      <c r="J306" s="17">
        <v>8</v>
      </c>
      <c r="K306" s="17">
        <v>9</v>
      </c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/>
      <c r="JB306" s="6"/>
      <c r="JC306" s="6"/>
      <c r="JD306" s="6"/>
      <c r="JE306" s="6"/>
      <c r="JF306" s="6"/>
      <c r="JG306" s="6"/>
      <c r="JH306" s="6"/>
      <c r="JI306" s="6"/>
      <c r="JJ306" s="6"/>
      <c r="JK306" s="6"/>
      <c r="JL306" s="6"/>
      <c r="JM306" s="6"/>
    </row>
    <row r="307" spans="1:273" ht="15.75" x14ac:dyDescent="0.25">
      <c r="A307" s="96" t="s">
        <v>347</v>
      </c>
      <c r="B307" s="526"/>
      <c r="C307" s="527"/>
      <c r="D307" s="527"/>
      <c r="E307" s="97"/>
      <c r="F307" s="97"/>
      <c r="G307" s="97"/>
      <c r="H307" s="46"/>
      <c r="I307" s="46"/>
      <c r="J307" s="46"/>
      <c r="K307" s="4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/>
      <c r="JB307" s="6"/>
      <c r="JC307" s="6"/>
      <c r="JD307" s="6"/>
      <c r="JE307" s="6"/>
      <c r="JF307" s="6"/>
      <c r="JG307" s="6"/>
      <c r="JH307" s="6"/>
      <c r="JI307" s="6"/>
      <c r="JJ307" s="6"/>
      <c r="JK307" s="6"/>
      <c r="JL307" s="6"/>
      <c r="JM307" s="6"/>
    </row>
    <row r="308" spans="1:273" ht="15.75" x14ac:dyDescent="0.25">
      <c r="A308" s="96" t="s">
        <v>348</v>
      </c>
      <c r="B308" s="534"/>
      <c r="C308" s="535"/>
      <c r="D308" s="535"/>
      <c r="E308" s="97"/>
      <c r="F308" s="97"/>
      <c r="G308" s="97"/>
      <c r="H308" s="46"/>
      <c r="I308" s="46"/>
      <c r="J308" s="46"/>
      <c r="K308" s="4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/>
      <c r="JB308" s="6"/>
      <c r="JC308" s="6"/>
      <c r="JD308" s="6"/>
      <c r="JE308" s="6"/>
      <c r="JF308" s="6"/>
      <c r="JG308" s="6"/>
      <c r="JH308" s="6"/>
      <c r="JI308" s="6"/>
      <c r="JJ308" s="6"/>
      <c r="JK308" s="6"/>
      <c r="JL308" s="6"/>
      <c r="JM308" s="6"/>
    </row>
    <row r="309" spans="1:273" ht="15.75" x14ac:dyDescent="0.25">
      <c r="A309" s="98"/>
      <c r="B309" s="536" t="s">
        <v>196</v>
      </c>
      <c r="C309" s="537"/>
      <c r="D309" s="537"/>
      <c r="E309" s="93" t="s">
        <v>9</v>
      </c>
      <c r="F309" s="93" t="s">
        <v>9</v>
      </c>
      <c r="G309" s="93" t="s">
        <v>9</v>
      </c>
      <c r="H309" s="13">
        <f>SUM(H307:H308)</f>
        <v>0</v>
      </c>
      <c r="I309" s="150">
        <f>SUM(I307:I308)</f>
        <v>0</v>
      </c>
      <c r="J309" s="150">
        <f>SUM(J307:J308)</f>
        <v>0</v>
      </c>
      <c r="K309" s="150">
        <v>0</v>
      </c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/>
      <c r="JB309" s="6"/>
      <c r="JC309" s="6"/>
      <c r="JD309" s="6"/>
      <c r="JE309" s="6"/>
      <c r="JF309" s="6"/>
      <c r="JG309" s="6"/>
      <c r="JH309" s="6"/>
      <c r="JI309" s="6"/>
      <c r="JJ309" s="6"/>
      <c r="JK309" s="6"/>
      <c r="JL309" s="6"/>
      <c r="JM309" s="6"/>
    </row>
  </sheetData>
  <sheetProtection sheet="1" objects="1" scenarios="1" formatCells="0" formatColumns="0" formatRows="0"/>
  <mergeCells count="250">
    <mergeCell ref="C235:J235"/>
    <mergeCell ref="A237:H237"/>
    <mergeCell ref="B238:E238"/>
    <mergeCell ref="B239:E239"/>
    <mergeCell ref="B240:E240"/>
    <mergeCell ref="B241:E241"/>
    <mergeCell ref="B242:E242"/>
    <mergeCell ref="B243:E243"/>
    <mergeCell ref="B244:E244"/>
    <mergeCell ref="B270:D270"/>
    <mergeCell ref="B258:D258"/>
    <mergeCell ref="B259:D259"/>
    <mergeCell ref="B260:D260"/>
    <mergeCell ref="B261:D261"/>
    <mergeCell ref="B262:D262"/>
    <mergeCell ref="B263:D263"/>
    <mergeCell ref="B265:D265"/>
    <mergeCell ref="B266:D266"/>
    <mergeCell ref="B267:D267"/>
    <mergeCell ref="B264:D264"/>
    <mergeCell ref="C249:J249"/>
    <mergeCell ref="A251:H251"/>
    <mergeCell ref="B252:D252"/>
    <mergeCell ref="B253:D253"/>
    <mergeCell ref="B254:D254"/>
    <mergeCell ref="B256:D256"/>
    <mergeCell ref="B257:D257"/>
    <mergeCell ref="B268:D268"/>
    <mergeCell ref="B269:D269"/>
    <mergeCell ref="A1:J1"/>
    <mergeCell ref="C3:J3"/>
    <mergeCell ref="A5:H5"/>
    <mergeCell ref="B6:D6"/>
    <mergeCell ref="B7:D7"/>
    <mergeCell ref="B8:D8"/>
    <mergeCell ref="B18:D18"/>
    <mergeCell ref="B19:D19"/>
    <mergeCell ref="B20:D20"/>
    <mergeCell ref="B21:D21"/>
    <mergeCell ref="A23:J23"/>
    <mergeCell ref="C25:J25"/>
    <mergeCell ref="B9:D9"/>
    <mergeCell ref="B10:D10"/>
    <mergeCell ref="A12:J12"/>
    <mergeCell ref="C14:J14"/>
    <mergeCell ref="A16:H16"/>
    <mergeCell ref="B17:D17"/>
    <mergeCell ref="A35:A36"/>
    <mergeCell ref="B35:F35"/>
    <mergeCell ref="B36:F36"/>
    <mergeCell ref="A27:G27"/>
    <mergeCell ref="B28:F28"/>
    <mergeCell ref="B29:F29"/>
    <mergeCell ref="A30:A31"/>
    <mergeCell ref="B30:F30"/>
    <mergeCell ref="B31:F31"/>
    <mergeCell ref="B37:F37"/>
    <mergeCell ref="B38:F38"/>
    <mergeCell ref="B39:F39"/>
    <mergeCell ref="B40:F40"/>
    <mergeCell ref="B41:F41"/>
    <mergeCell ref="B42:F42"/>
    <mergeCell ref="B32:F32"/>
    <mergeCell ref="B33:F33"/>
    <mergeCell ref="B34:F34"/>
    <mergeCell ref="B53:E53"/>
    <mergeCell ref="B54:E54"/>
    <mergeCell ref="B55:E55"/>
    <mergeCell ref="B56:F56"/>
    <mergeCell ref="A67:J67"/>
    <mergeCell ref="C69:J69"/>
    <mergeCell ref="B43:F43"/>
    <mergeCell ref="A45:J45"/>
    <mergeCell ref="A47:J47"/>
    <mergeCell ref="C49:J49"/>
    <mergeCell ref="A51:H51"/>
    <mergeCell ref="B52:E52"/>
    <mergeCell ref="C58:J58"/>
    <mergeCell ref="A60:H60"/>
    <mergeCell ref="B61:E61"/>
    <mergeCell ref="B62:E62"/>
    <mergeCell ref="B63:E63"/>
    <mergeCell ref="B64:E64"/>
    <mergeCell ref="B65:F65"/>
    <mergeCell ref="A71:G71"/>
    <mergeCell ref="B72:E72"/>
    <mergeCell ref="B73:E73"/>
    <mergeCell ref="B74:E74"/>
    <mergeCell ref="B75:E75"/>
    <mergeCell ref="B76:E76"/>
    <mergeCell ref="B84:E84"/>
    <mergeCell ref="B85:E85"/>
    <mergeCell ref="B86:E86"/>
    <mergeCell ref="B87:E87"/>
    <mergeCell ref="B88:E88"/>
    <mergeCell ref="A90:J90"/>
    <mergeCell ref="A79:J79"/>
    <mergeCell ref="C81:J81"/>
    <mergeCell ref="A83:H83"/>
    <mergeCell ref="B99:E99"/>
    <mergeCell ref="A101:J101"/>
    <mergeCell ref="A103:J103"/>
    <mergeCell ref="C105:J105"/>
    <mergeCell ref="A107:H107"/>
    <mergeCell ref="B108:C108"/>
    <mergeCell ref="C92:J92"/>
    <mergeCell ref="A94:G94"/>
    <mergeCell ref="B95:E95"/>
    <mergeCell ref="B96:E96"/>
    <mergeCell ref="B97:E97"/>
    <mergeCell ref="B98:E98"/>
    <mergeCell ref="A116:J116"/>
    <mergeCell ref="C118:J118"/>
    <mergeCell ref="A120:H120"/>
    <mergeCell ref="B121:D121"/>
    <mergeCell ref="B122:D122"/>
    <mergeCell ref="B123:D123"/>
    <mergeCell ref="B109:C109"/>
    <mergeCell ref="B110:C110"/>
    <mergeCell ref="B111:C111"/>
    <mergeCell ref="B112:C112"/>
    <mergeCell ref="B113:C113"/>
    <mergeCell ref="B114:C114"/>
    <mergeCell ref="B134:C134"/>
    <mergeCell ref="B135:C135"/>
    <mergeCell ref="B136:C136"/>
    <mergeCell ref="B137:C137"/>
    <mergeCell ref="B138:C138"/>
    <mergeCell ref="B139:C139"/>
    <mergeCell ref="B125:D125"/>
    <mergeCell ref="B126:D126"/>
    <mergeCell ref="A128:J128"/>
    <mergeCell ref="C130:J130"/>
    <mergeCell ref="A132:H132"/>
    <mergeCell ref="B133:C133"/>
    <mergeCell ref="B148:C148"/>
    <mergeCell ref="B149:C149"/>
    <mergeCell ref="B150:C150"/>
    <mergeCell ref="B151:C151"/>
    <mergeCell ref="A153:J153"/>
    <mergeCell ref="C155:J155"/>
    <mergeCell ref="B140:C140"/>
    <mergeCell ref="B141:C141"/>
    <mergeCell ref="C143:J143"/>
    <mergeCell ref="A145:H145"/>
    <mergeCell ref="B146:C146"/>
    <mergeCell ref="B147:C147"/>
    <mergeCell ref="A164:J164"/>
    <mergeCell ref="C166:J166"/>
    <mergeCell ref="A168:H168"/>
    <mergeCell ref="B169:D169"/>
    <mergeCell ref="B170:D170"/>
    <mergeCell ref="B171:D171"/>
    <mergeCell ref="A157:H157"/>
    <mergeCell ref="B158:D158"/>
    <mergeCell ref="B159:D159"/>
    <mergeCell ref="B160:D160"/>
    <mergeCell ref="B161:D161"/>
    <mergeCell ref="B162:D162"/>
    <mergeCell ref="B172:D172"/>
    <mergeCell ref="B173:D173"/>
    <mergeCell ref="B174:D174"/>
    <mergeCell ref="B175:D175"/>
    <mergeCell ref="B176:D176"/>
    <mergeCell ref="B177:D177"/>
    <mergeCell ref="C183:J183"/>
    <mergeCell ref="A185:H185"/>
    <mergeCell ref="B192:D192"/>
    <mergeCell ref="B191:D191"/>
    <mergeCell ref="B190:D190"/>
    <mergeCell ref="B186:D186"/>
    <mergeCell ref="B187:D187"/>
    <mergeCell ref="B188:D188"/>
    <mergeCell ref="B189:D189"/>
    <mergeCell ref="B206:E206"/>
    <mergeCell ref="B207:E207"/>
    <mergeCell ref="B208:E208"/>
    <mergeCell ref="B178:D178"/>
    <mergeCell ref="B179:D179"/>
    <mergeCell ref="B180:D180"/>
    <mergeCell ref="B181:D181"/>
    <mergeCell ref="A194:J194"/>
    <mergeCell ref="C196:J196"/>
    <mergeCell ref="B233:E233"/>
    <mergeCell ref="B221:E221"/>
    <mergeCell ref="C223:J223"/>
    <mergeCell ref="A225:H225"/>
    <mergeCell ref="B226:E226"/>
    <mergeCell ref="B218:E218"/>
    <mergeCell ref="B219:E219"/>
    <mergeCell ref="B220:E220"/>
    <mergeCell ref="A198:H198"/>
    <mergeCell ref="B199:E199"/>
    <mergeCell ref="B200:E200"/>
    <mergeCell ref="B201:E201"/>
    <mergeCell ref="B209:E209"/>
    <mergeCell ref="B217:E217"/>
    <mergeCell ref="B211:E211"/>
    <mergeCell ref="B212:E212"/>
    <mergeCell ref="B216:E216"/>
    <mergeCell ref="B213:E213"/>
    <mergeCell ref="B214:E214"/>
    <mergeCell ref="B215:E215"/>
    <mergeCell ref="B202:E202"/>
    <mergeCell ref="B203:E203"/>
    <mergeCell ref="B204:E204"/>
    <mergeCell ref="B205:E205"/>
    <mergeCell ref="B308:D308"/>
    <mergeCell ref="B309:D309"/>
    <mergeCell ref="B285:D285"/>
    <mergeCell ref="B286:D286"/>
    <mergeCell ref="A300:J300"/>
    <mergeCell ref="C302:J302"/>
    <mergeCell ref="A304:H304"/>
    <mergeCell ref="B305:D305"/>
    <mergeCell ref="B298:D298"/>
    <mergeCell ref="B297:D297"/>
    <mergeCell ref="B291:D291"/>
    <mergeCell ref="B292:D292"/>
    <mergeCell ref="B293:D293"/>
    <mergeCell ref="B294:D294"/>
    <mergeCell ref="B295:D295"/>
    <mergeCell ref="B296:D296"/>
    <mergeCell ref="C288:J288"/>
    <mergeCell ref="A290:H290"/>
    <mergeCell ref="B306:D306"/>
    <mergeCell ref="B124:D124"/>
    <mergeCell ref="B271:D271"/>
    <mergeCell ref="B210:E210"/>
    <mergeCell ref="B307:D307"/>
    <mergeCell ref="B227:E227"/>
    <mergeCell ref="B245:E245"/>
    <mergeCell ref="A247:J247"/>
    <mergeCell ref="B279:D279"/>
    <mergeCell ref="B280:D280"/>
    <mergeCell ref="B281:D281"/>
    <mergeCell ref="B282:D282"/>
    <mergeCell ref="B283:D283"/>
    <mergeCell ref="B284:D284"/>
    <mergeCell ref="B272:D272"/>
    <mergeCell ref="B273:D273"/>
    <mergeCell ref="B274:D274"/>
    <mergeCell ref="C276:J276"/>
    <mergeCell ref="A278:H278"/>
    <mergeCell ref="B255:D255"/>
    <mergeCell ref="B228:E228"/>
    <mergeCell ref="B229:E229"/>
    <mergeCell ref="B230:E230"/>
    <mergeCell ref="B231:E231"/>
    <mergeCell ref="B232:E232"/>
  </mergeCells>
  <pageMargins left="0.2" right="0.19" top="0.31" bottom="0.27" header="0.18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раздел 1</vt:lpstr>
      <vt:lpstr>раздел 2</vt:lpstr>
      <vt:lpstr>Приложение 1</vt:lpstr>
      <vt:lpstr>МЗ п.1</vt:lpstr>
      <vt:lpstr>МЗ п.1.2-6</vt:lpstr>
      <vt:lpstr>ВД п.1</vt:lpstr>
      <vt:lpstr>ВД п.1.2-6</vt:lpstr>
      <vt:lpstr>ИЦ п.1</vt:lpstr>
      <vt:lpstr>ИЦ п.1.2-6</vt:lpstr>
      <vt:lpstr>Контрольный лист</vt:lpstr>
      <vt:lpstr>Суммы</vt:lpstr>
      <vt:lpstr>'раздел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Locker</dc:creator>
  <cp:lastModifiedBy>swk</cp:lastModifiedBy>
  <cp:lastPrinted>2023-02-28T11:40:13Z</cp:lastPrinted>
  <dcterms:created xsi:type="dcterms:W3CDTF">2021-04-05T06:55:26Z</dcterms:created>
  <dcterms:modified xsi:type="dcterms:W3CDTF">2023-04-10T15:36:19Z</dcterms:modified>
</cp:coreProperties>
</file>